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charts/chart10.xml" ContentType="application/vnd.openxmlformats-officedocument.drawingml.chart+xml"/>
  <Override PartName="/xl/theme/theme1.xml" ContentType="application/vnd.openxmlformats-officedocument.theme+xml"/>
  <Override PartName="/xl/charts/chart8.xml" ContentType="application/vnd.openxmlformats-officedocument.drawingml.char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12.xml" ContentType="application/vnd.openxmlformats-officedocument.drawingml.chart+xml"/>
  <Override PartName="/xl/charts/chart3.xml" ContentType="application/vnd.openxmlformats-officedocument.drawingml.chart+xml"/>
  <Default Extension="xml" ContentType="application/xml"/>
  <Override PartName="/xl/charts/chart14.xml" ContentType="application/vnd.openxmlformats-officedocument.drawingml.chart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charts/chart5.xml" ContentType="application/vnd.openxmlformats-officedocument.drawingml.char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charts/chart7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9.xml" ContentType="application/vnd.openxmlformats-officedocument.drawingml.chart+xml"/>
  <Default Extension="rels" ContentType="application/vnd.openxmlformats-package.relationships+xml"/>
  <Override PartName="/xl/charts/chart1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ThisWorkbook" checkCompatibility="1" autoCompressPictures="0"/>
  <bookViews>
    <workbookView xWindow="-80" yWindow="-60" windowWidth="24380" windowHeight="13300" tabRatio="500" activeTab="1"/>
  </bookViews>
  <sheets>
    <sheet name="Graphs" sheetId="2" r:id="rId1"/>
    <sheet name="SOFI" sheetId="6" r:id="rId2"/>
  </sheets>
  <definedNames>
    <definedName name="_xlnm.Print_Area" localSheetId="0">Graphs!$B$1:$CO$1</definedName>
  </definedNames>
  <calcPr calcId="13040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Q64" i="2"/>
  <c r="CI64"/>
  <c r="CA64"/>
  <c r="BS64"/>
  <c r="BK64"/>
  <c r="BC64"/>
  <c r="AU64"/>
  <c r="AM64"/>
  <c r="AE64"/>
  <c r="W64"/>
  <c r="O64"/>
  <c r="G64"/>
  <c r="CQ63"/>
  <c r="CM63"/>
  <c r="CI63"/>
  <c r="CE63"/>
  <c r="CA63"/>
  <c r="BW63"/>
  <c r="BS63"/>
  <c r="BO63"/>
  <c r="BK63"/>
  <c r="BG63"/>
  <c r="BC63"/>
  <c r="AY63"/>
  <c r="AU63"/>
  <c r="AQ63"/>
  <c r="AM63"/>
  <c r="AI63"/>
  <c r="AE63"/>
  <c r="AA63"/>
  <c r="W63"/>
  <c r="S63"/>
  <c r="O63"/>
  <c r="K63"/>
  <c r="G63"/>
  <c r="CQ62"/>
  <c r="CM62"/>
  <c r="CI62"/>
  <c r="CE62"/>
  <c r="CA62"/>
  <c r="BW62"/>
  <c r="BS62"/>
  <c r="BO62"/>
  <c r="BK62"/>
  <c r="BG62"/>
  <c r="BC62"/>
  <c r="AY62"/>
  <c r="AU62"/>
  <c r="AQ62"/>
  <c r="AM62"/>
  <c r="AI62"/>
  <c r="AE62"/>
  <c r="AA62"/>
  <c r="W62"/>
  <c r="S62"/>
  <c r="O62"/>
  <c r="K62"/>
  <c r="G62"/>
  <c r="CQ61"/>
  <c r="CM61"/>
  <c r="CI61"/>
  <c r="CE61"/>
  <c r="CA61"/>
  <c r="BW61"/>
  <c r="BS61"/>
  <c r="BO61"/>
  <c r="BK61"/>
  <c r="BG61"/>
  <c r="BC61"/>
  <c r="AY61"/>
  <c r="AU61"/>
  <c r="AQ61"/>
  <c r="AM61"/>
  <c r="AI61"/>
  <c r="AE61"/>
  <c r="AA61"/>
  <c r="W61"/>
  <c r="S61"/>
  <c r="O61"/>
  <c r="K61"/>
  <c r="G61"/>
  <c r="CQ60"/>
  <c r="CM60"/>
  <c r="CI60"/>
  <c r="CE60"/>
  <c r="CA60"/>
  <c r="BW60"/>
  <c r="BS60"/>
  <c r="BO60"/>
  <c r="BK60"/>
  <c r="BG60"/>
  <c r="BC60"/>
  <c r="AY60"/>
  <c r="AU60"/>
  <c r="AQ60"/>
  <c r="AM60"/>
  <c r="AI60"/>
  <c r="AE60"/>
  <c r="AA60"/>
  <c r="W60"/>
  <c r="S60"/>
  <c r="O60"/>
  <c r="K60"/>
  <c r="G60"/>
  <c r="CQ59"/>
  <c r="CM59"/>
  <c r="CI59"/>
  <c r="CE59"/>
  <c r="CA59"/>
  <c r="BW59"/>
  <c r="BS59"/>
  <c r="BO59"/>
  <c r="BK59"/>
  <c r="BG59"/>
  <c r="BC59"/>
  <c r="AY59"/>
  <c r="AU59"/>
  <c r="AQ59"/>
  <c r="AM59"/>
  <c r="AI59"/>
  <c r="AE59"/>
  <c r="AA59"/>
  <c r="W59"/>
  <c r="S59"/>
  <c r="O59"/>
  <c r="K59"/>
  <c r="G59"/>
  <c r="CQ58"/>
  <c r="CM58"/>
  <c r="CI58"/>
  <c r="CE58"/>
  <c r="CA58"/>
  <c r="BW58"/>
  <c r="BS58"/>
  <c r="BO58"/>
  <c r="BK58"/>
  <c r="BG58"/>
  <c r="BC58"/>
  <c r="AY58"/>
  <c r="AU58"/>
  <c r="AQ58"/>
  <c r="AM58"/>
  <c r="AI58"/>
  <c r="AE58"/>
  <c r="AA58"/>
  <c r="W58"/>
  <c r="S58"/>
  <c r="O58"/>
  <c r="K58"/>
  <c r="G58"/>
  <c r="CQ57"/>
  <c r="CM57"/>
  <c r="CI57"/>
  <c r="CE57"/>
  <c r="CA57"/>
  <c r="BW57"/>
  <c r="BS57"/>
  <c r="BO57"/>
  <c r="BK57"/>
  <c r="BG57"/>
  <c r="BC57"/>
  <c r="AY57"/>
  <c r="AU57"/>
  <c r="AQ57"/>
  <c r="AM57"/>
  <c r="AI57"/>
  <c r="AE57"/>
  <c r="AA57"/>
  <c r="W57"/>
  <c r="S57"/>
  <c r="O57"/>
  <c r="K57"/>
  <c r="G57"/>
  <c r="CQ56"/>
  <c r="CM56"/>
  <c r="CI56"/>
  <c r="CE56"/>
  <c r="CA56"/>
  <c r="BW56"/>
  <c r="BS56"/>
  <c r="BO56"/>
  <c r="BK56"/>
  <c r="BG56"/>
  <c r="BC56"/>
  <c r="AY56"/>
  <c r="AU56"/>
  <c r="AQ56"/>
  <c r="AM56"/>
  <c r="AI56"/>
  <c r="AE56"/>
  <c r="AA56"/>
  <c r="W56"/>
  <c r="S56"/>
  <c r="O56"/>
  <c r="K56"/>
  <c r="G56"/>
  <c r="CQ55"/>
  <c r="CM55"/>
  <c r="CI55"/>
  <c r="CE55"/>
  <c r="CA55"/>
  <c r="BW55"/>
  <c r="BS55"/>
  <c r="BO55"/>
  <c r="BK55"/>
  <c r="BG55"/>
  <c r="BC55"/>
  <c r="AY55"/>
  <c r="AU55"/>
  <c r="AQ55"/>
  <c r="AM55"/>
  <c r="AI55"/>
  <c r="AE55"/>
  <c r="AA55"/>
  <c r="W55"/>
  <c r="S55"/>
  <c r="O55"/>
  <c r="K55"/>
  <c r="G55"/>
  <c r="CQ54"/>
  <c r="CM54"/>
  <c r="CI54"/>
  <c r="CE54"/>
  <c r="CA54"/>
  <c r="BW54"/>
  <c r="BS54"/>
  <c r="BO54"/>
  <c r="BK54"/>
  <c r="BG54"/>
  <c r="BC54"/>
  <c r="AY54"/>
  <c r="AU54"/>
  <c r="AQ54"/>
  <c r="AM54"/>
  <c r="AI54"/>
  <c r="AE54"/>
  <c r="AA54"/>
  <c r="W54"/>
  <c r="S54"/>
  <c r="O54"/>
  <c r="K54"/>
  <c r="G54"/>
  <c r="CQ53"/>
  <c r="CM53"/>
  <c r="CI53"/>
  <c r="CE53"/>
  <c r="CA53"/>
  <c r="BW53"/>
  <c r="BS53"/>
  <c r="BO53"/>
  <c r="BK53"/>
  <c r="BG53"/>
  <c r="BC53"/>
  <c r="AY53"/>
  <c r="AU53"/>
  <c r="AQ53"/>
  <c r="AM53"/>
  <c r="AI53"/>
  <c r="AE53"/>
  <c r="AA53"/>
  <c r="W53"/>
  <c r="S53"/>
  <c r="O53"/>
  <c r="K53"/>
  <c r="G53"/>
  <c r="CQ52"/>
  <c r="CM52"/>
  <c r="CI52"/>
  <c r="CE52"/>
  <c r="CA52"/>
  <c r="BW52"/>
  <c r="BS52"/>
  <c r="BO52"/>
  <c r="BK52"/>
  <c r="BG52"/>
  <c r="BC52"/>
  <c r="AY52"/>
  <c r="AU52"/>
  <c r="AQ52"/>
  <c r="AM52"/>
  <c r="AI52"/>
  <c r="AE52"/>
  <c r="AA52"/>
  <c r="W52"/>
  <c r="S52"/>
  <c r="O52"/>
  <c r="K52"/>
  <c r="G52"/>
  <c r="CQ51"/>
  <c r="CM51"/>
  <c r="CI51"/>
  <c r="CE51"/>
  <c r="CA51"/>
  <c r="BW51"/>
  <c r="BS51"/>
  <c r="BO51"/>
  <c r="BK51"/>
  <c r="BG51"/>
  <c r="BC51"/>
  <c r="AY51"/>
  <c r="AU51"/>
  <c r="AQ51"/>
  <c r="AM51"/>
  <c r="AI51"/>
  <c r="AE51"/>
  <c r="AA51"/>
  <c r="W51"/>
  <c r="S51"/>
  <c r="O51"/>
  <c r="K51"/>
  <c r="G51"/>
  <c r="CQ50"/>
  <c r="CM50"/>
  <c r="CI50"/>
  <c r="CE50"/>
  <c r="CA50"/>
  <c r="BW50"/>
  <c r="BS50"/>
  <c r="BO50"/>
  <c r="BK50"/>
  <c r="BG50"/>
  <c r="BC50"/>
  <c r="AY50"/>
  <c r="AU50"/>
  <c r="AQ50"/>
  <c r="AM50"/>
  <c r="AI50"/>
  <c r="AE50"/>
  <c r="AA50"/>
  <c r="W50"/>
  <c r="S50"/>
  <c r="O50"/>
  <c r="K50"/>
  <c r="G50"/>
  <c r="CQ49"/>
  <c r="CP49"/>
  <c r="CO49"/>
  <c r="CI49"/>
  <c r="CH49"/>
  <c r="CG49"/>
  <c r="CA49"/>
  <c r="BZ49"/>
  <c r="BY49"/>
  <c r="BS49"/>
  <c r="BR49"/>
  <c r="BQ49"/>
  <c r="BK49"/>
  <c r="BJ49"/>
  <c r="BI49"/>
  <c r="BC49"/>
  <c r="BB49"/>
  <c r="BA49"/>
  <c r="AU49"/>
  <c r="AT49"/>
  <c r="AS49"/>
  <c r="AM49"/>
  <c r="AL49"/>
  <c r="AK49"/>
  <c r="AE49"/>
  <c r="W49"/>
  <c r="O49"/>
  <c r="G49"/>
  <c r="F49"/>
  <c r="E49"/>
  <c r="CQ48"/>
  <c r="CI48"/>
  <c r="CA48"/>
  <c r="BS48"/>
  <c r="BK48"/>
  <c r="BC48"/>
  <c r="AU48"/>
  <c r="AM48"/>
  <c r="AE48"/>
  <c r="W48"/>
  <c r="O48"/>
  <c r="G48"/>
  <c r="CQ47"/>
  <c r="CI47"/>
  <c r="CA47"/>
  <c r="BS47"/>
  <c r="BK47"/>
  <c r="BC47"/>
  <c r="AU47"/>
  <c r="AM47"/>
  <c r="AE47"/>
  <c r="W47"/>
  <c r="O47"/>
  <c r="G47"/>
  <c r="CQ46"/>
  <c r="CI46"/>
  <c r="CA46"/>
  <c r="BS46"/>
  <c r="BK46"/>
  <c r="BC46"/>
  <c r="AU46"/>
  <c r="AM46"/>
  <c r="AE46"/>
  <c r="W46"/>
  <c r="O46"/>
  <c r="G46"/>
  <c r="CQ45"/>
  <c r="CI45"/>
  <c r="CA45"/>
  <c r="BS45"/>
  <c r="BK45"/>
  <c r="BC45"/>
  <c r="AU45"/>
  <c r="AM45"/>
  <c r="AE45"/>
  <c r="W45"/>
  <c r="O45"/>
  <c r="G45"/>
  <c r="CQ44"/>
  <c r="CI44"/>
  <c r="CA44"/>
  <c r="BS44"/>
  <c r="BK44"/>
  <c r="BC44"/>
  <c r="AU44"/>
  <c r="AM44"/>
  <c r="AE44"/>
  <c r="W44"/>
  <c r="O44"/>
  <c r="G44"/>
  <c r="CQ43"/>
  <c r="CI43"/>
  <c r="CA43"/>
  <c r="BS43"/>
  <c r="BK43"/>
  <c r="BC43"/>
  <c r="AU43"/>
  <c r="AM43"/>
  <c r="AE43"/>
  <c r="W43"/>
  <c r="O43"/>
  <c r="G43"/>
  <c r="CQ42"/>
  <c r="CI42"/>
  <c r="CA42"/>
  <c r="BS42"/>
  <c r="BK42"/>
  <c r="BC42"/>
  <c r="AU42"/>
  <c r="AM42"/>
  <c r="AE42"/>
  <c r="W42"/>
  <c r="O42"/>
  <c r="G42"/>
  <c r="CQ41"/>
  <c r="CI41"/>
  <c r="CA41"/>
  <c r="BS41"/>
  <c r="BK41"/>
  <c r="BC41"/>
  <c r="AU41"/>
  <c r="AM41"/>
  <c r="AE41"/>
  <c r="W41"/>
  <c r="O41"/>
  <c r="G41"/>
  <c r="CQ40"/>
  <c r="CI40"/>
  <c r="CA40"/>
  <c r="BS40"/>
  <c r="BK40"/>
  <c r="BC40"/>
  <c r="AU40"/>
  <c r="AM40"/>
  <c r="AE40"/>
  <c r="W40"/>
  <c r="O40"/>
  <c r="G40"/>
  <c r="CQ39"/>
  <c r="CI39"/>
  <c r="CA39"/>
  <c r="BS39"/>
  <c r="BK39"/>
  <c r="BC39"/>
  <c r="AU39"/>
  <c r="AM39"/>
  <c r="AE39"/>
  <c r="W39"/>
  <c r="O39"/>
  <c r="G39"/>
  <c r="CQ38"/>
  <c r="CI38"/>
  <c r="CA38"/>
  <c r="BS38"/>
  <c r="BK38"/>
  <c r="BC38"/>
  <c r="AU38"/>
  <c r="AM38"/>
  <c r="AE38"/>
  <c r="W38"/>
  <c r="O38"/>
  <c r="G38"/>
  <c r="CQ37"/>
  <c r="CI37"/>
  <c r="CA37"/>
  <c r="BS37"/>
  <c r="BK37"/>
  <c r="BC37"/>
  <c r="AU37"/>
  <c r="AM37"/>
  <c r="AE37"/>
  <c r="W37"/>
  <c r="O37"/>
  <c r="G37"/>
  <c r="CQ36"/>
  <c r="CI36"/>
  <c r="CA36"/>
  <c r="BS36"/>
  <c r="BK36"/>
  <c r="BC36"/>
  <c r="AU36"/>
  <c r="AM36"/>
  <c r="AE36"/>
  <c r="W36"/>
  <c r="O36"/>
  <c r="G36"/>
  <c r="CQ35"/>
  <c r="CI35"/>
  <c r="CA35"/>
  <c r="BS35"/>
  <c r="BK35"/>
  <c r="BC35"/>
  <c r="AU35"/>
  <c r="AM35"/>
  <c r="AE35"/>
  <c r="W35"/>
  <c r="O35"/>
  <c r="G35"/>
  <c r="CQ34"/>
  <c r="CI34"/>
  <c r="CA34"/>
  <c r="BS34"/>
  <c r="BK34"/>
  <c r="BC34"/>
  <c r="AU34"/>
  <c r="AM34"/>
  <c r="AE34"/>
  <c r="W34"/>
  <c r="O34"/>
  <c r="G34"/>
  <c r="CQ33"/>
  <c r="CI33"/>
  <c r="CA33"/>
  <c r="BS33"/>
  <c r="BK33"/>
  <c r="BC33"/>
  <c r="AU33"/>
  <c r="AM33"/>
  <c r="AE33"/>
  <c r="W33"/>
  <c r="O33"/>
  <c r="G33"/>
  <c r="CQ32"/>
  <c r="CI32"/>
  <c r="CA32"/>
  <c r="BS32"/>
  <c r="BK32"/>
  <c r="BC32"/>
  <c r="AU32"/>
  <c r="AM32"/>
  <c r="AE32"/>
  <c r="W32"/>
  <c r="O32"/>
  <c r="G32"/>
  <c r="CQ31"/>
  <c r="CI31"/>
  <c r="CA31"/>
  <c r="BS31"/>
  <c r="BK31"/>
  <c r="BC31"/>
  <c r="AU31"/>
  <c r="AM31"/>
  <c r="AE31"/>
  <c r="W31"/>
  <c r="O31"/>
  <c r="G31"/>
  <c r="CQ30"/>
  <c r="CI30"/>
  <c r="CA30"/>
  <c r="BS30"/>
  <c r="BK30"/>
  <c r="BC30"/>
  <c r="AU30"/>
  <c r="AM30"/>
  <c r="AE30"/>
  <c r="W30"/>
  <c r="O30"/>
  <c r="G30"/>
  <c r="CQ29"/>
  <c r="CI29"/>
  <c r="CA29"/>
  <c r="BS29"/>
  <c r="BK29"/>
  <c r="BC29"/>
  <c r="AU29"/>
  <c r="AM29"/>
  <c r="AE29"/>
  <c r="W29"/>
  <c r="O29"/>
  <c r="G29"/>
  <c r="CQ28"/>
  <c r="CI28"/>
  <c r="CA28"/>
  <c r="BS28"/>
  <c r="BK28"/>
  <c r="BC28"/>
  <c r="AU28"/>
  <c r="AM28"/>
  <c r="AE28"/>
  <c r="W28"/>
  <c r="O28"/>
  <c r="G28"/>
  <c r="CQ27"/>
  <c r="CI27"/>
  <c r="CA27"/>
  <c r="BS27"/>
  <c r="BK27"/>
  <c r="BC27"/>
  <c r="AU27"/>
  <c r="AM27"/>
  <c r="AE27"/>
  <c r="W27"/>
  <c r="O27"/>
  <c r="G27"/>
  <c r="CQ26"/>
  <c r="CI26"/>
  <c r="CA26"/>
  <c r="BS26"/>
  <c r="BK26"/>
  <c r="BC26"/>
  <c r="AU26"/>
  <c r="AM26"/>
  <c r="AE26"/>
  <c r="W26"/>
  <c r="O26"/>
  <c r="G26"/>
  <c r="CQ25"/>
  <c r="CI25"/>
  <c r="CA25"/>
  <c r="BS25"/>
  <c r="BK25"/>
  <c r="BC25"/>
  <c r="AU25"/>
  <c r="AM25"/>
  <c r="AE25"/>
  <c r="W25"/>
  <c r="O25"/>
  <c r="G25"/>
  <c r="CQ24"/>
  <c r="CI24"/>
  <c r="CA24"/>
  <c r="BS24"/>
  <c r="BK24"/>
  <c r="BC24"/>
  <c r="AU24"/>
  <c r="AM24"/>
  <c r="AE24"/>
  <c r="W24"/>
  <c r="O24"/>
  <c r="G24"/>
  <c r="CQ23"/>
  <c r="CI23"/>
  <c r="CA23"/>
  <c r="BS23"/>
  <c r="BK23"/>
  <c r="BC23"/>
  <c r="AU23"/>
  <c r="AM23"/>
  <c r="AE23"/>
  <c r="W23"/>
  <c r="O23"/>
  <c r="G23"/>
  <c r="CQ22"/>
  <c r="CI22"/>
  <c r="CA22"/>
  <c r="BS22"/>
  <c r="BK22"/>
  <c r="BC22"/>
  <c r="AU22"/>
  <c r="AM22"/>
  <c r="AE22"/>
  <c r="W22"/>
  <c r="O22"/>
  <c r="G22"/>
  <c r="CQ21"/>
  <c r="CI21"/>
  <c r="CA21"/>
  <c r="BS21"/>
  <c r="BK21"/>
  <c r="BC21"/>
  <c r="AU21"/>
  <c r="AM21"/>
  <c r="AE21"/>
  <c r="W21"/>
  <c r="O21"/>
  <c r="G21"/>
  <c r="CQ20"/>
  <c r="CI20"/>
  <c r="CA20"/>
  <c r="BS20"/>
  <c r="BK20"/>
  <c r="BC20"/>
  <c r="AU20"/>
  <c r="AM20"/>
  <c r="AE20"/>
  <c r="W20"/>
  <c r="O20"/>
  <c r="G20"/>
  <c r="CQ19"/>
  <c r="CI19"/>
  <c r="CA19"/>
  <c r="BS19"/>
  <c r="BK19"/>
  <c r="BC19"/>
  <c r="AU19"/>
  <c r="AM19"/>
  <c r="AE19"/>
  <c r="W19"/>
  <c r="O19"/>
  <c r="G19"/>
  <c r="CQ18"/>
  <c r="CI18"/>
  <c r="CA18"/>
  <c r="BS18"/>
  <c r="BK18"/>
  <c r="BC18"/>
  <c r="AU18"/>
  <c r="AM18"/>
  <c r="AE18"/>
  <c r="W18"/>
  <c r="O18"/>
  <c r="G18"/>
  <c r="CQ17"/>
  <c r="CI17"/>
  <c r="CA17"/>
  <c r="BS17"/>
  <c r="BK17"/>
  <c r="BC17"/>
  <c r="AU17"/>
  <c r="AM17"/>
  <c r="AE17"/>
  <c r="W17"/>
  <c r="O17"/>
  <c r="G17"/>
  <c r="CQ16"/>
  <c r="CI16"/>
  <c r="CA16"/>
  <c r="BS16"/>
  <c r="BK16"/>
  <c r="BC16"/>
  <c r="AU16"/>
  <c r="AM16"/>
  <c r="AE16"/>
  <c r="W16"/>
  <c r="O16"/>
  <c r="G16"/>
  <c r="CQ15"/>
  <c r="CI15"/>
  <c r="CA15"/>
  <c r="BS15"/>
  <c r="BK15"/>
  <c r="BC15"/>
  <c r="AU15"/>
  <c r="AM15"/>
  <c r="AE15"/>
  <c r="W15"/>
  <c r="O15"/>
  <c r="G15"/>
  <c r="CQ14"/>
  <c r="CI14"/>
  <c r="CA14"/>
  <c r="BS14"/>
  <c r="BK14"/>
  <c r="BC14"/>
  <c r="AU14"/>
  <c r="AM14"/>
  <c r="AE14"/>
  <c r="W14"/>
  <c r="O14"/>
  <c r="G14"/>
  <c r="CQ13"/>
  <c r="CI13"/>
  <c r="CA13"/>
  <c r="BS13"/>
  <c r="BK13"/>
  <c r="BC13"/>
  <c r="AU13"/>
  <c r="AM13"/>
  <c r="AE13"/>
  <c r="W13"/>
  <c r="O13"/>
  <c r="G13"/>
  <c r="CQ12"/>
  <c r="CI12"/>
  <c r="CA12"/>
  <c r="BS12"/>
  <c r="BK12"/>
  <c r="BC12"/>
  <c r="AU12"/>
  <c r="AM12"/>
  <c r="AE12"/>
  <c r="W12"/>
  <c r="O12"/>
  <c r="G12"/>
  <c r="CQ11"/>
  <c r="CI11"/>
  <c r="CA11"/>
  <c r="BS11"/>
  <c r="BK11"/>
  <c r="BC11"/>
  <c r="AU11"/>
  <c r="AM11"/>
  <c r="AE11"/>
  <c r="W11"/>
  <c r="O11"/>
  <c r="G11"/>
  <c r="CQ10"/>
  <c r="CI10"/>
  <c r="CA10"/>
  <c r="BS10"/>
  <c r="BK10"/>
  <c r="BC10"/>
  <c r="AU10"/>
  <c r="AM10"/>
  <c r="AE10"/>
  <c r="W10"/>
  <c r="O10"/>
  <c r="G10"/>
  <c r="CQ9"/>
  <c r="CI9"/>
  <c r="CA9"/>
  <c r="BS9"/>
  <c r="BK9"/>
  <c r="BC9"/>
  <c r="AU9"/>
  <c r="AM9"/>
  <c r="AE9"/>
  <c r="W9"/>
  <c r="O9"/>
  <c r="G9"/>
  <c r="Z2"/>
  <c r="B2" i="6"/>
  <c r="B58"/>
  <c r="B126"/>
  <c r="C2"/>
  <c r="C58"/>
  <c r="C126"/>
  <c r="D2"/>
  <c r="D58"/>
  <c r="D126"/>
  <c r="E2"/>
  <c r="E58"/>
  <c r="E126"/>
  <c r="F2"/>
  <c r="F58"/>
  <c r="F126"/>
  <c r="G2"/>
  <c r="G58"/>
  <c r="G126"/>
  <c r="H2"/>
  <c r="H58"/>
  <c r="H126"/>
  <c r="I2"/>
  <c r="I58"/>
  <c r="I126"/>
  <c r="J2"/>
  <c r="J58"/>
  <c r="J126"/>
  <c r="K2"/>
  <c r="K58"/>
  <c r="K126"/>
  <c r="L2"/>
  <c r="L58"/>
  <c r="L126"/>
  <c r="M2"/>
  <c r="M58"/>
  <c r="M126"/>
  <c r="B185"/>
  <c r="B33"/>
  <c r="B101"/>
  <c r="C33"/>
  <c r="C101"/>
  <c r="D33"/>
  <c r="D101"/>
  <c r="E33"/>
  <c r="E101"/>
  <c r="F33"/>
  <c r="F101"/>
  <c r="G33"/>
  <c r="G101"/>
  <c r="H33"/>
  <c r="H101"/>
  <c r="I33"/>
  <c r="I101"/>
  <c r="J33"/>
  <c r="J101"/>
  <c r="K33"/>
  <c r="K101"/>
  <c r="L33"/>
  <c r="L101"/>
  <c r="M33"/>
  <c r="M101"/>
  <c r="B160"/>
  <c r="D185"/>
  <c r="G185"/>
  <c r="B57"/>
  <c r="B125"/>
  <c r="C57"/>
  <c r="C125"/>
  <c r="D57"/>
  <c r="D125"/>
  <c r="E57"/>
  <c r="E125"/>
  <c r="F57"/>
  <c r="F125"/>
  <c r="G57"/>
  <c r="G125"/>
  <c r="H57"/>
  <c r="H125"/>
  <c r="I57"/>
  <c r="I125"/>
  <c r="J57"/>
  <c r="J125"/>
  <c r="K57"/>
  <c r="K125"/>
  <c r="L57"/>
  <c r="L125"/>
  <c r="M57"/>
  <c r="M125"/>
  <c r="B184"/>
  <c r="D184"/>
  <c r="G184"/>
  <c r="B56"/>
  <c r="B124"/>
  <c r="C56"/>
  <c r="C124"/>
  <c r="D56"/>
  <c r="D124"/>
  <c r="E56"/>
  <c r="E124"/>
  <c r="F56"/>
  <c r="F124"/>
  <c r="G56"/>
  <c r="G124"/>
  <c r="H56"/>
  <c r="H124"/>
  <c r="I56"/>
  <c r="I124"/>
  <c r="J56"/>
  <c r="J124"/>
  <c r="K56"/>
  <c r="K124"/>
  <c r="L56"/>
  <c r="L124"/>
  <c r="M56"/>
  <c r="M124"/>
  <c r="B183"/>
  <c r="D183"/>
  <c r="G183"/>
  <c r="B55"/>
  <c r="B123"/>
  <c r="C55"/>
  <c r="C123"/>
  <c r="D55"/>
  <c r="D123"/>
  <c r="E55"/>
  <c r="E123"/>
  <c r="F55"/>
  <c r="F123"/>
  <c r="G55"/>
  <c r="G123"/>
  <c r="H55"/>
  <c r="H123"/>
  <c r="I55"/>
  <c r="I123"/>
  <c r="J55"/>
  <c r="J123"/>
  <c r="K55"/>
  <c r="K123"/>
  <c r="L55"/>
  <c r="L123"/>
  <c r="M55"/>
  <c r="M123"/>
  <c r="B182"/>
  <c r="D182"/>
  <c r="G182"/>
  <c r="B54"/>
  <c r="B122"/>
  <c r="C54"/>
  <c r="C122"/>
  <c r="D54"/>
  <c r="D122"/>
  <c r="E54"/>
  <c r="E122"/>
  <c r="F54"/>
  <c r="F122"/>
  <c r="G54"/>
  <c r="G122"/>
  <c r="H54"/>
  <c r="H122"/>
  <c r="I54"/>
  <c r="I122"/>
  <c r="J54"/>
  <c r="J122"/>
  <c r="K54"/>
  <c r="K122"/>
  <c r="L54"/>
  <c r="L122"/>
  <c r="M54"/>
  <c r="M122"/>
  <c r="B181"/>
  <c r="D181"/>
  <c r="G181"/>
  <c r="B53"/>
  <c r="B121"/>
  <c r="C53"/>
  <c r="C121"/>
  <c r="D53"/>
  <c r="D121"/>
  <c r="E53"/>
  <c r="E121"/>
  <c r="F53"/>
  <c r="F121"/>
  <c r="G53"/>
  <c r="G121"/>
  <c r="H53"/>
  <c r="H121"/>
  <c r="I53"/>
  <c r="I121"/>
  <c r="J53"/>
  <c r="J121"/>
  <c r="K53"/>
  <c r="K121"/>
  <c r="L53"/>
  <c r="L121"/>
  <c r="M53"/>
  <c r="M121"/>
  <c r="B180"/>
  <c r="D180"/>
  <c r="G180"/>
  <c r="B52"/>
  <c r="B120"/>
  <c r="C52"/>
  <c r="C120"/>
  <c r="D52"/>
  <c r="D120"/>
  <c r="E52"/>
  <c r="E120"/>
  <c r="F52"/>
  <c r="F120"/>
  <c r="G52"/>
  <c r="G120"/>
  <c r="H52"/>
  <c r="H120"/>
  <c r="I52"/>
  <c r="I120"/>
  <c r="J52"/>
  <c r="J120"/>
  <c r="K52"/>
  <c r="K120"/>
  <c r="L52"/>
  <c r="L120"/>
  <c r="M52"/>
  <c r="M120"/>
  <c r="B179"/>
  <c r="D179"/>
  <c r="G179"/>
  <c r="B51"/>
  <c r="B119"/>
  <c r="C51"/>
  <c r="C119"/>
  <c r="D51"/>
  <c r="D119"/>
  <c r="E51"/>
  <c r="E119"/>
  <c r="F51"/>
  <c r="F119"/>
  <c r="G51"/>
  <c r="G119"/>
  <c r="H51"/>
  <c r="H119"/>
  <c r="I51"/>
  <c r="I119"/>
  <c r="J51"/>
  <c r="J119"/>
  <c r="K51"/>
  <c r="K119"/>
  <c r="L51"/>
  <c r="L119"/>
  <c r="M51"/>
  <c r="M119"/>
  <c r="B178"/>
  <c r="D178"/>
  <c r="G178"/>
  <c r="B50"/>
  <c r="B118"/>
  <c r="C50"/>
  <c r="C118"/>
  <c r="D50"/>
  <c r="D118"/>
  <c r="E50"/>
  <c r="E118"/>
  <c r="F50"/>
  <c r="F118"/>
  <c r="G50"/>
  <c r="G118"/>
  <c r="H50"/>
  <c r="H118"/>
  <c r="I50"/>
  <c r="I118"/>
  <c r="J50"/>
  <c r="J118"/>
  <c r="K50"/>
  <c r="K118"/>
  <c r="L50"/>
  <c r="L118"/>
  <c r="M50"/>
  <c r="M118"/>
  <c r="B177"/>
  <c r="D177"/>
  <c r="G177"/>
  <c r="B49"/>
  <c r="B117"/>
  <c r="C49"/>
  <c r="C117"/>
  <c r="D49"/>
  <c r="D117"/>
  <c r="E49"/>
  <c r="E117"/>
  <c r="F49"/>
  <c r="F117"/>
  <c r="G49"/>
  <c r="G117"/>
  <c r="H49"/>
  <c r="H117"/>
  <c r="I49"/>
  <c r="I117"/>
  <c r="J49"/>
  <c r="J117"/>
  <c r="K49"/>
  <c r="K117"/>
  <c r="L49"/>
  <c r="L117"/>
  <c r="M49"/>
  <c r="M117"/>
  <c r="B176"/>
  <c r="D176"/>
  <c r="G176"/>
  <c r="B48"/>
  <c r="B116"/>
  <c r="C48"/>
  <c r="C116"/>
  <c r="D48"/>
  <c r="D116"/>
  <c r="E48"/>
  <c r="E116"/>
  <c r="F48"/>
  <c r="F116"/>
  <c r="G48"/>
  <c r="G116"/>
  <c r="H48"/>
  <c r="H116"/>
  <c r="I48"/>
  <c r="I116"/>
  <c r="J48"/>
  <c r="J116"/>
  <c r="K48"/>
  <c r="K116"/>
  <c r="L48"/>
  <c r="L116"/>
  <c r="M48"/>
  <c r="M116"/>
  <c r="B175"/>
  <c r="D175"/>
  <c r="G175"/>
  <c r="B47"/>
  <c r="B115"/>
  <c r="C47"/>
  <c r="C115"/>
  <c r="D47"/>
  <c r="D115"/>
  <c r="E47"/>
  <c r="E115"/>
  <c r="F47"/>
  <c r="F115"/>
  <c r="G47"/>
  <c r="G115"/>
  <c r="H47"/>
  <c r="H115"/>
  <c r="I47"/>
  <c r="I115"/>
  <c r="J47"/>
  <c r="J115"/>
  <c r="K47"/>
  <c r="K115"/>
  <c r="L47"/>
  <c r="L115"/>
  <c r="M47"/>
  <c r="M115"/>
  <c r="B174"/>
  <c r="D174"/>
  <c r="G174"/>
  <c r="B46"/>
  <c r="B114"/>
  <c r="C46"/>
  <c r="C114"/>
  <c r="D46"/>
  <c r="D114"/>
  <c r="E46"/>
  <c r="E114"/>
  <c r="F46"/>
  <c r="F114"/>
  <c r="G46"/>
  <c r="G114"/>
  <c r="H46"/>
  <c r="H114"/>
  <c r="I46"/>
  <c r="I114"/>
  <c r="J46"/>
  <c r="J114"/>
  <c r="K46"/>
  <c r="K114"/>
  <c r="L46"/>
  <c r="L114"/>
  <c r="M46"/>
  <c r="M114"/>
  <c r="B173"/>
  <c r="D173"/>
  <c r="G173"/>
  <c r="B45"/>
  <c r="B113"/>
  <c r="C45"/>
  <c r="C113"/>
  <c r="D45"/>
  <c r="D113"/>
  <c r="E45"/>
  <c r="E113"/>
  <c r="F45"/>
  <c r="F113"/>
  <c r="G45"/>
  <c r="G113"/>
  <c r="H45"/>
  <c r="H113"/>
  <c r="I45"/>
  <c r="I113"/>
  <c r="J45"/>
  <c r="J113"/>
  <c r="K45"/>
  <c r="K113"/>
  <c r="L45"/>
  <c r="L113"/>
  <c r="M45"/>
  <c r="M113"/>
  <c r="B172"/>
  <c r="D172"/>
  <c r="G172"/>
  <c r="B44"/>
  <c r="B112"/>
  <c r="C44"/>
  <c r="C112"/>
  <c r="D44"/>
  <c r="D112"/>
  <c r="E44"/>
  <c r="E112"/>
  <c r="F44"/>
  <c r="F112"/>
  <c r="G44"/>
  <c r="G112"/>
  <c r="H44"/>
  <c r="H112"/>
  <c r="I44"/>
  <c r="I112"/>
  <c r="J44"/>
  <c r="J112"/>
  <c r="K44"/>
  <c r="K112"/>
  <c r="L44"/>
  <c r="L112"/>
  <c r="M44"/>
  <c r="M112"/>
  <c r="B171"/>
  <c r="D171"/>
  <c r="G171"/>
  <c r="B43"/>
  <c r="B111"/>
  <c r="C43"/>
  <c r="C111"/>
  <c r="D43"/>
  <c r="D111"/>
  <c r="E43"/>
  <c r="E111"/>
  <c r="F43"/>
  <c r="F111"/>
  <c r="G43"/>
  <c r="G111"/>
  <c r="H43"/>
  <c r="H111"/>
  <c r="I43"/>
  <c r="I111"/>
  <c r="J43"/>
  <c r="J111"/>
  <c r="K43"/>
  <c r="K111"/>
  <c r="L43"/>
  <c r="L111"/>
  <c r="M43"/>
  <c r="M111"/>
  <c r="B170"/>
  <c r="D170"/>
  <c r="G170"/>
  <c r="B42"/>
  <c r="B110"/>
  <c r="C42"/>
  <c r="C110"/>
  <c r="D42"/>
  <c r="D110"/>
  <c r="E42"/>
  <c r="E110"/>
  <c r="F42"/>
  <c r="F110"/>
  <c r="G42"/>
  <c r="G110"/>
  <c r="H42"/>
  <c r="H110"/>
  <c r="I42"/>
  <c r="I110"/>
  <c r="J42"/>
  <c r="J110"/>
  <c r="K42"/>
  <c r="K110"/>
  <c r="L42"/>
  <c r="L110"/>
  <c r="M42"/>
  <c r="M110"/>
  <c r="B169"/>
  <c r="D169"/>
  <c r="G169"/>
  <c r="B41"/>
  <c r="B109"/>
  <c r="C41"/>
  <c r="C109"/>
  <c r="D41"/>
  <c r="D109"/>
  <c r="E41"/>
  <c r="E109"/>
  <c r="F41"/>
  <c r="F109"/>
  <c r="G41"/>
  <c r="G109"/>
  <c r="H41"/>
  <c r="H109"/>
  <c r="I41"/>
  <c r="I109"/>
  <c r="J41"/>
  <c r="J109"/>
  <c r="K41"/>
  <c r="K109"/>
  <c r="L41"/>
  <c r="L109"/>
  <c r="M41"/>
  <c r="M109"/>
  <c r="B168"/>
  <c r="D168"/>
  <c r="G168"/>
  <c r="B40"/>
  <c r="B108"/>
  <c r="C40"/>
  <c r="C108"/>
  <c r="D40"/>
  <c r="D108"/>
  <c r="E40"/>
  <c r="E108"/>
  <c r="F40"/>
  <c r="F108"/>
  <c r="G40"/>
  <c r="G108"/>
  <c r="H40"/>
  <c r="H108"/>
  <c r="I40"/>
  <c r="I108"/>
  <c r="J40"/>
  <c r="J108"/>
  <c r="K40"/>
  <c r="K108"/>
  <c r="L40"/>
  <c r="L108"/>
  <c r="M40"/>
  <c r="M108"/>
  <c r="B167"/>
  <c r="D167"/>
  <c r="G167"/>
  <c r="B39"/>
  <c r="B107"/>
  <c r="C39"/>
  <c r="C107"/>
  <c r="D39"/>
  <c r="D107"/>
  <c r="E39"/>
  <c r="E107"/>
  <c r="F39"/>
  <c r="F107"/>
  <c r="G39"/>
  <c r="G107"/>
  <c r="H39"/>
  <c r="H107"/>
  <c r="I39"/>
  <c r="I107"/>
  <c r="J39"/>
  <c r="J107"/>
  <c r="K39"/>
  <c r="K107"/>
  <c r="L39"/>
  <c r="L107"/>
  <c r="M39"/>
  <c r="M107"/>
  <c r="B166"/>
  <c r="D166"/>
  <c r="G166"/>
  <c r="B38"/>
  <c r="B106"/>
  <c r="C38"/>
  <c r="C106"/>
  <c r="D38"/>
  <c r="D106"/>
  <c r="E38"/>
  <c r="E106"/>
  <c r="F38"/>
  <c r="F106"/>
  <c r="G38"/>
  <c r="G106"/>
  <c r="H38"/>
  <c r="H106"/>
  <c r="I38"/>
  <c r="I106"/>
  <c r="J38"/>
  <c r="J106"/>
  <c r="K38"/>
  <c r="K106"/>
  <c r="L38"/>
  <c r="L106"/>
  <c r="M38"/>
  <c r="M106"/>
  <c r="B165"/>
  <c r="D165"/>
  <c r="G165"/>
  <c r="B37"/>
  <c r="B105"/>
  <c r="C37"/>
  <c r="C105"/>
  <c r="D37"/>
  <c r="D105"/>
  <c r="E37"/>
  <c r="E105"/>
  <c r="F37"/>
  <c r="F105"/>
  <c r="G37"/>
  <c r="G105"/>
  <c r="H37"/>
  <c r="H105"/>
  <c r="I37"/>
  <c r="I105"/>
  <c r="J37"/>
  <c r="J105"/>
  <c r="K37"/>
  <c r="K105"/>
  <c r="L37"/>
  <c r="L105"/>
  <c r="M37"/>
  <c r="M105"/>
  <c r="B164"/>
  <c r="D164"/>
  <c r="G164"/>
  <c r="B36"/>
  <c r="B104"/>
  <c r="C36"/>
  <c r="C104"/>
  <c r="D36"/>
  <c r="D104"/>
  <c r="E36"/>
  <c r="E104"/>
  <c r="F36"/>
  <c r="F104"/>
  <c r="G36"/>
  <c r="G104"/>
  <c r="H36"/>
  <c r="H104"/>
  <c r="I36"/>
  <c r="I104"/>
  <c r="J36"/>
  <c r="J104"/>
  <c r="K36"/>
  <c r="K104"/>
  <c r="L36"/>
  <c r="L104"/>
  <c r="M36"/>
  <c r="M104"/>
  <c r="B163"/>
  <c r="D163"/>
  <c r="G163"/>
  <c r="B35"/>
  <c r="B103"/>
  <c r="C35"/>
  <c r="C103"/>
  <c r="D35"/>
  <c r="D103"/>
  <c r="E35"/>
  <c r="E103"/>
  <c r="F35"/>
  <c r="F103"/>
  <c r="G35"/>
  <c r="G103"/>
  <c r="H35"/>
  <c r="H103"/>
  <c r="I35"/>
  <c r="I103"/>
  <c r="J35"/>
  <c r="J103"/>
  <c r="K35"/>
  <c r="K103"/>
  <c r="L35"/>
  <c r="L103"/>
  <c r="M35"/>
  <c r="M103"/>
  <c r="B162"/>
  <c r="D162"/>
  <c r="G162"/>
  <c r="B34"/>
  <c r="B102"/>
  <c r="C34"/>
  <c r="C102"/>
  <c r="D34"/>
  <c r="D102"/>
  <c r="E34"/>
  <c r="E102"/>
  <c r="F34"/>
  <c r="F102"/>
  <c r="G34"/>
  <c r="G102"/>
  <c r="H34"/>
  <c r="H102"/>
  <c r="I34"/>
  <c r="I102"/>
  <c r="J34"/>
  <c r="J102"/>
  <c r="K34"/>
  <c r="K102"/>
  <c r="L34"/>
  <c r="L102"/>
  <c r="M34"/>
  <c r="M102"/>
  <c r="B161"/>
  <c r="D161"/>
  <c r="G161"/>
  <c r="D160"/>
  <c r="G160"/>
  <c r="F160"/>
  <c r="B32"/>
  <c r="B100"/>
  <c r="C32"/>
  <c r="C100"/>
  <c r="D32"/>
  <c r="D100"/>
  <c r="E32"/>
  <c r="E100"/>
  <c r="F32"/>
  <c r="F100"/>
  <c r="G32"/>
  <c r="G100"/>
  <c r="H32"/>
  <c r="H100"/>
  <c r="I32"/>
  <c r="I100"/>
  <c r="J32"/>
  <c r="J100"/>
  <c r="K32"/>
  <c r="K100"/>
  <c r="L32"/>
  <c r="L100"/>
  <c r="M32"/>
  <c r="M100"/>
  <c r="B159"/>
  <c r="D159"/>
  <c r="F159"/>
  <c r="B31"/>
  <c r="B99"/>
  <c r="C31"/>
  <c r="C99"/>
  <c r="D31"/>
  <c r="D99"/>
  <c r="E31"/>
  <c r="E99"/>
  <c r="F31"/>
  <c r="F99"/>
  <c r="G31"/>
  <c r="G99"/>
  <c r="H31"/>
  <c r="H99"/>
  <c r="I31"/>
  <c r="I99"/>
  <c r="J31"/>
  <c r="J99"/>
  <c r="K31"/>
  <c r="K99"/>
  <c r="L31"/>
  <c r="L99"/>
  <c r="M31"/>
  <c r="M99"/>
  <c r="B158"/>
  <c r="D158"/>
  <c r="F158"/>
  <c r="B30"/>
  <c r="B98"/>
  <c r="C30"/>
  <c r="C98"/>
  <c r="D30"/>
  <c r="D98"/>
  <c r="E30"/>
  <c r="E98"/>
  <c r="F30"/>
  <c r="F98"/>
  <c r="G30"/>
  <c r="G98"/>
  <c r="H30"/>
  <c r="H98"/>
  <c r="I30"/>
  <c r="I98"/>
  <c r="J30"/>
  <c r="J98"/>
  <c r="K30"/>
  <c r="K98"/>
  <c r="L30"/>
  <c r="L98"/>
  <c r="M30"/>
  <c r="M98"/>
  <c r="B157"/>
  <c r="D157"/>
  <c r="F157"/>
  <c r="B29"/>
  <c r="B97"/>
  <c r="C29"/>
  <c r="C97"/>
  <c r="D29"/>
  <c r="D97"/>
  <c r="E29"/>
  <c r="E97"/>
  <c r="F29"/>
  <c r="F97"/>
  <c r="G29"/>
  <c r="G97"/>
  <c r="H29"/>
  <c r="H97"/>
  <c r="I29"/>
  <c r="I97"/>
  <c r="J29"/>
  <c r="J97"/>
  <c r="K29"/>
  <c r="K97"/>
  <c r="L29"/>
  <c r="L97"/>
  <c r="M29"/>
  <c r="M97"/>
  <c r="B156"/>
  <c r="D156"/>
  <c r="F156"/>
  <c r="B28"/>
  <c r="B96"/>
  <c r="C28"/>
  <c r="C96"/>
  <c r="D28"/>
  <c r="D96"/>
  <c r="E28"/>
  <c r="E96"/>
  <c r="F28"/>
  <c r="F96"/>
  <c r="G28"/>
  <c r="G96"/>
  <c r="H28"/>
  <c r="H96"/>
  <c r="I28"/>
  <c r="I96"/>
  <c r="J28"/>
  <c r="J96"/>
  <c r="K28"/>
  <c r="K96"/>
  <c r="L28"/>
  <c r="L96"/>
  <c r="M28"/>
  <c r="M96"/>
  <c r="B155"/>
  <c r="D155"/>
  <c r="F155"/>
  <c r="B27"/>
  <c r="B95"/>
  <c r="C27"/>
  <c r="C95"/>
  <c r="D27"/>
  <c r="D95"/>
  <c r="E27"/>
  <c r="E95"/>
  <c r="F27"/>
  <c r="F95"/>
  <c r="G27"/>
  <c r="G95"/>
  <c r="H27"/>
  <c r="H95"/>
  <c r="I27"/>
  <c r="I95"/>
  <c r="J27"/>
  <c r="J95"/>
  <c r="K27"/>
  <c r="K95"/>
  <c r="L27"/>
  <c r="L95"/>
  <c r="M27"/>
  <c r="M95"/>
  <c r="B154"/>
  <c r="D154"/>
  <c r="F154"/>
  <c r="B26"/>
  <c r="B94"/>
  <c r="C26"/>
  <c r="C94"/>
  <c r="D26"/>
  <c r="D94"/>
  <c r="E26"/>
  <c r="E94"/>
  <c r="F26"/>
  <c r="F94"/>
  <c r="G26"/>
  <c r="G94"/>
  <c r="H26"/>
  <c r="H94"/>
  <c r="I26"/>
  <c r="I94"/>
  <c r="J26"/>
  <c r="J94"/>
  <c r="K26"/>
  <c r="K94"/>
  <c r="L26"/>
  <c r="L94"/>
  <c r="M26"/>
  <c r="M94"/>
  <c r="B153"/>
  <c r="D153"/>
  <c r="F153"/>
  <c r="B25"/>
  <c r="B93"/>
  <c r="C25"/>
  <c r="C93"/>
  <c r="D25"/>
  <c r="D93"/>
  <c r="E25"/>
  <c r="E93"/>
  <c r="F25"/>
  <c r="F93"/>
  <c r="G25"/>
  <c r="G93"/>
  <c r="H25"/>
  <c r="H93"/>
  <c r="I25"/>
  <c r="I93"/>
  <c r="J25"/>
  <c r="J93"/>
  <c r="K25"/>
  <c r="K93"/>
  <c r="L25"/>
  <c r="L93"/>
  <c r="M25"/>
  <c r="M93"/>
  <c r="B152"/>
  <c r="D152"/>
  <c r="F152"/>
  <c r="B24"/>
  <c r="B92"/>
  <c r="C24"/>
  <c r="C92"/>
  <c r="D24"/>
  <c r="D92"/>
  <c r="E24"/>
  <c r="E92"/>
  <c r="F24"/>
  <c r="F92"/>
  <c r="G24"/>
  <c r="G92"/>
  <c r="H24"/>
  <c r="H92"/>
  <c r="I24"/>
  <c r="I92"/>
  <c r="J24"/>
  <c r="J92"/>
  <c r="K24"/>
  <c r="K92"/>
  <c r="L24"/>
  <c r="L92"/>
  <c r="M24"/>
  <c r="M92"/>
  <c r="B151"/>
  <c r="D151"/>
  <c r="F151"/>
  <c r="B23"/>
  <c r="B91"/>
  <c r="C23"/>
  <c r="C91"/>
  <c r="D23"/>
  <c r="D91"/>
  <c r="E23"/>
  <c r="E91"/>
  <c r="F23"/>
  <c r="F91"/>
  <c r="G23"/>
  <c r="G91"/>
  <c r="H23"/>
  <c r="H91"/>
  <c r="I23"/>
  <c r="I91"/>
  <c r="J23"/>
  <c r="J91"/>
  <c r="K23"/>
  <c r="K91"/>
  <c r="L23"/>
  <c r="L91"/>
  <c r="M23"/>
  <c r="M91"/>
  <c r="B150"/>
  <c r="D150"/>
  <c r="F150"/>
  <c r="B22"/>
  <c r="B90"/>
  <c r="C22"/>
  <c r="C90"/>
  <c r="D22"/>
  <c r="D90"/>
  <c r="E22"/>
  <c r="E90"/>
  <c r="F22"/>
  <c r="F90"/>
  <c r="G22"/>
  <c r="G90"/>
  <c r="H22"/>
  <c r="H90"/>
  <c r="I22"/>
  <c r="I90"/>
  <c r="J22"/>
  <c r="J90"/>
  <c r="K22"/>
  <c r="K90"/>
  <c r="L22"/>
  <c r="L90"/>
  <c r="M22"/>
  <c r="M90"/>
  <c r="B149"/>
  <c r="D149"/>
  <c r="F149"/>
  <c r="B21"/>
  <c r="B89"/>
  <c r="C21"/>
  <c r="C89"/>
  <c r="D21"/>
  <c r="D89"/>
  <c r="E21"/>
  <c r="E89"/>
  <c r="F21"/>
  <c r="F89"/>
  <c r="G21"/>
  <c r="G89"/>
  <c r="H21"/>
  <c r="H89"/>
  <c r="I21"/>
  <c r="I89"/>
  <c r="J21"/>
  <c r="J89"/>
  <c r="K21"/>
  <c r="K89"/>
  <c r="L21"/>
  <c r="L89"/>
  <c r="M21"/>
  <c r="M89"/>
  <c r="B148"/>
  <c r="D148"/>
  <c r="F148"/>
  <c r="B20"/>
  <c r="B88"/>
  <c r="C20"/>
  <c r="C88"/>
  <c r="D20"/>
  <c r="D88"/>
  <c r="E20"/>
  <c r="E88"/>
  <c r="F20"/>
  <c r="F88"/>
  <c r="G20"/>
  <c r="G88"/>
  <c r="H20"/>
  <c r="H88"/>
  <c r="I20"/>
  <c r="I88"/>
  <c r="J20"/>
  <c r="J88"/>
  <c r="K20"/>
  <c r="K88"/>
  <c r="L20"/>
  <c r="L88"/>
  <c r="M20"/>
  <c r="M88"/>
  <c r="B147"/>
  <c r="D147"/>
  <c r="F147"/>
  <c r="B19"/>
  <c r="B87"/>
  <c r="C19"/>
  <c r="C87"/>
  <c r="D19"/>
  <c r="D87"/>
  <c r="E19"/>
  <c r="E87"/>
  <c r="F19"/>
  <c r="F87"/>
  <c r="G19"/>
  <c r="G87"/>
  <c r="H19"/>
  <c r="H87"/>
  <c r="I19"/>
  <c r="I87"/>
  <c r="J19"/>
  <c r="J87"/>
  <c r="K19"/>
  <c r="K87"/>
  <c r="L19"/>
  <c r="L87"/>
  <c r="M19"/>
  <c r="M87"/>
  <c r="B146"/>
  <c r="D146"/>
  <c r="F146"/>
  <c r="B18"/>
  <c r="B86"/>
  <c r="C18"/>
  <c r="C86"/>
  <c r="D18"/>
  <c r="D86"/>
  <c r="E18"/>
  <c r="E86"/>
  <c r="F18"/>
  <c r="F86"/>
  <c r="G18"/>
  <c r="G86"/>
  <c r="H18"/>
  <c r="H86"/>
  <c r="I18"/>
  <c r="I86"/>
  <c r="J18"/>
  <c r="J86"/>
  <c r="K18"/>
  <c r="K86"/>
  <c r="L18"/>
  <c r="L86"/>
  <c r="M18"/>
  <c r="M86"/>
  <c r="B145"/>
  <c r="D145"/>
  <c r="F145"/>
  <c r="B17"/>
  <c r="B85"/>
  <c r="C17"/>
  <c r="C85"/>
  <c r="D17"/>
  <c r="D85"/>
  <c r="E17"/>
  <c r="E85"/>
  <c r="F17"/>
  <c r="F85"/>
  <c r="G17"/>
  <c r="G85"/>
  <c r="H17"/>
  <c r="H85"/>
  <c r="I17"/>
  <c r="I85"/>
  <c r="J17"/>
  <c r="J85"/>
  <c r="K17"/>
  <c r="K85"/>
  <c r="L17"/>
  <c r="L85"/>
  <c r="M17"/>
  <c r="M85"/>
  <c r="B144"/>
  <c r="D144"/>
  <c r="F144"/>
  <c r="B16"/>
  <c r="B84"/>
  <c r="C16"/>
  <c r="C84"/>
  <c r="D16"/>
  <c r="D84"/>
  <c r="E16"/>
  <c r="E84"/>
  <c r="F16"/>
  <c r="F84"/>
  <c r="G16"/>
  <c r="G84"/>
  <c r="H16"/>
  <c r="H84"/>
  <c r="I16"/>
  <c r="I84"/>
  <c r="J16"/>
  <c r="J84"/>
  <c r="K16"/>
  <c r="K84"/>
  <c r="L16"/>
  <c r="L84"/>
  <c r="M16"/>
  <c r="M84"/>
  <c r="B143"/>
  <c r="D143"/>
  <c r="F143"/>
  <c r="B15"/>
  <c r="B83"/>
  <c r="C15"/>
  <c r="C83"/>
  <c r="D15"/>
  <c r="D83"/>
  <c r="E15"/>
  <c r="E83"/>
  <c r="F15"/>
  <c r="F83"/>
  <c r="G15"/>
  <c r="G83"/>
  <c r="H15"/>
  <c r="H83"/>
  <c r="I15"/>
  <c r="I83"/>
  <c r="J15"/>
  <c r="J83"/>
  <c r="K15"/>
  <c r="K83"/>
  <c r="L15"/>
  <c r="L83"/>
  <c r="M15"/>
  <c r="M83"/>
  <c r="B142"/>
  <c r="D142"/>
  <c r="F142"/>
  <c r="B14"/>
  <c r="B82"/>
  <c r="C14"/>
  <c r="C82"/>
  <c r="D14"/>
  <c r="D82"/>
  <c r="E14"/>
  <c r="E82"/>
  <c r="F14"/>
  <c r="F82"/>
  <c r="G14"/>
  <c r="G82"/>
  <c r="H14"/>
  <c r="H82"/>
  <c r="I14"/>
  <c r="I82"/>
  <c r="J14"/>
  <c r="J82"/>
  <c r="K14"/>
  <c r="K82"/>
  <c r="L14"/>
  <c r="L82"/>
  <c r="M14"/>
  <c r="M82"/>
  <c r="B141"/>
  <c r="D141"/>
  <c r="F141"/>
  <c r="B13"/>
  <c r="B81"/>
  <c r="C13"/>
  <c r="C81"/>
  <c r="D13"/>
  <c r="D81"/>
  <c r="E13"/>
  <c r="E81"/>
  <c r="F13"/>
  <c r="F81"/>
  <c r="G13"/>
  <c r="G81"/>
  <c r="H13"/>
  <c r="H81"/>
  <c r="I13"/>
  <c r="I81"/>
  <c r="J13"/>
  <c r="J81"/>
  <c r="K13"/>
  <c r="K81"/>
  <c r="L13"/>
  <c r="L81"/>
  <c r="M13"/>
  <c r="M81"/>
  <c r="B140"/>
  <c r="D140"/>
  <c r="F140"/>
  <c r="B12"/>
  <c r="B80"/>
  <c r="C12"/>
  <c r="C80"/>
  <c r="D12"/>
  <c r="D80"/>
  <c r="E12"/>
  <c r="E80"/>
  <c r="F12"/>
  <c r="F80"/>
  <c r="G12"/>
  <c r="G80"/>
  <c r="H12"/>
  <c r="H80"/>
  <c r="I12"/>
  <c r="I80"/>
  <c r="J12"/>
  <c r="J80"/>
  <c r="K12"/>
  <c r="K80"/>
  <c r="L12"/>
  <c r="L80"/>
  <c r="M12"/>
  <c r="M80"/>
  <c r="B139"/>
  <c r="D139"/>
  <c r="F139"/>
  <c r="B11"/>
  <c r="B79"/>
  <c r="C11"/>
  <c r="C79"/>
  <c r="D11"/>
  <c r="D79"/>
  <c r="E11"/>
  <c r="E79"/>
  <c r="F11"/>
  <c r="F79"/>
  <c r="G11"/>
  <c r="G79"/>
  <c r="H11"/>
  <c r="H79"/>
  <c r="I11"/>
  <c r="I79"/>
  <c r="J11"/>
  <c r="J79"/>
  <c r="K11"/>
  <c r="K79"/>
  <c r="L11"/>
  <c r="L79"/>
  <c r="M11"/>
  <c r="M79"/>
  <c r="B138"/>
  <c r="D138"/>
  <c r="F138"/>
  <c r="B10"/>
  <c r="B78"/>
  <c r="C10"/>
  <c r="C78"/>
  <c r="D10"/>
  <c r="D78"/>
  <c r="E10"/>
  <c r="E78"/>
  <c r="F10"/>
  <c r="F78"/>
  <c r="G10"/>
  <c r="G78"/>
  <c r="H10"/>
  <c r="H78"/>
  <c r="I10"/>
  <c r="I78"/>
  <c r="J10"/>
  <c r="J78"/>
  <c r="K10"/>
  <c r="K78"/>
  <c r="L10"/>
  <c r="L78"/>
  <c r="M10"/>
  <c r="M78"/>
  <c r="B137"/>
  <c r="D137"/>
  <c r="F137"/>
  <c r="B9"/>
  <c r="B77"/>
  <c r="C9"/>
  <c r="C77"/>
  <c r="D9"/>
  <c r="D77"/>
  <c r="E9"/>
  <c r="E77"/>
  <c r="F9"/>
  <c r="F77"/>
  <c r="G9"/>
  <c r="G77"/>
  <c r="H9"/>
  <c r="H77"/>
  <c r="I9"/>
  <c r="I77"/>
  <c r="J9"/>
  <c r="J77"/>
  <c r="K9"/>
  <c r="K77"/>
  <c r="L9"/>
  <c r="L77"/>
  <c r="M9"/>
  <c r="M77"/>
  <c r="B136"/>
  <c r="D136"/>
  <c r="F136"/>
  <c r="B8"/>
  <c r="B76"/>
  <c r="C8"/>
  <c r="C76"/>
  <c r="D8"/>
  <c r="D76"/>
  <c r="E8"/>
  <c r="E76"/>
  <c r="F8"/>
  <c r="F76"/>
  <c r="G8"/>
  <c r="G76"/>
  <c r="H8"/>
  <c r="H76"/>
  <c r="I8"/>
  <c r="I76"/>
  <c r="J8"/>
  <c r="J76"/>
  <c r="K8"/>
  <c r="K76"/>
  <c r="L8"/>
  <c r="L76"/>
  <c r="M8"/>
  <c r="M76"/>
  <c r="B135"/>
  <c r="D135"/>
  <c r="F135"/>
  <c r="B7"/>
  <c r="B75"/>
  <c r="C7"/>
  <c r="C75"/>
  <c r="D7"/>
  <c r="D75"/>
  <c r="E7"/>
  <c r="E75"/>
  <c r="F7"/>
  <c r="F75"/>
  <c r="G7"/>
  <c r="G75"/>
  <c r="H7"/>
  <c r="H75"/>
  <c r="I7"/>
  <c r="I75"/>
  <c r="J7"/>
  <c r="J75"/>
  <c r="K7"/>
  <c r="K75"/>
  <c r="L7"/>
  <c r="L75"/>
  <c r="M7"/>
  <c r="M75"/>
  <c r="B134"/>
  <c r="D134"/>
  <c r="F134"/>
  <c r="B6"/>
  <c r="B74"/>
  <c r="C6"/>
  <c r="C74"/>
  <c r="D6"/>
  <c r="D74"/>
  <c r="E6"/>
  <c r="E74"/>
  <c r="F6"/>
  <c r="F74"/>
  <c r="G6"/>
  <c r="G74"/>
  <c r="H6"/>
  <c r="H74"/>
  <c r="I6"/>
  <c r="I74"/>
  <c r="J6"/>
  <c r="J74"/>
  <c r="K6"/>
  <c r="K74"/>
  <c r="L6"/>
  <c r="L74"/>
  <c r="M6"/>
  <c r="M74"/>
  <c r="B133"/>
  <c r="D133"/>
  <c r="F133"/>
  <c r="B5"/>
  <c r="B73"/>
  <c r="C5"/>
  <c r="C73"/>
  <c r="D5"/>
  <c r="D73"/>
  <c r="E5"/>
  <c r="E73"/>
  <c r="F5"/>
  <c r="F73"/>
  <c r="G5"/>
  <c r="G73"/>
  <c r="H5"/>
  <c r="H73"/>
  <c r="I5"/>
  <c r="I73"/>
  <c r="J5"/>
  <c r="J73"/>
  <c r="K5"/>
  <c r="K73"/>
  <c r="L5"/>
  <c r="L73"/>
  <c r="M5"/>
  <c r="M73"/>
  <c r="B132"/>
  <c r="D132"/>
  <c r="F132"/>
  <c r="B4"/>
  <c r="B72"/>
  <c r="C4"/>
  <c r="C72"/>
  <c r="D4"/>
  <c r="D72"/>
  <c r="E4"/>
  <c r="E72"/>
  <c r="F4"/>
  <c r="F72"/>
  <c r="G4"/>
  <c r="G72"/>
  <c r="H4"/>
  <c r="H72"/>
  <c r="I4"/>
  <c r="I72"/>
  <c r="J4"/>
  <c r="J72"/>
  <c r="K4"/>
  <c r="K72"/>
  <c r="L4"/>
  <c r="L72"/>
  <c r="M4"/>
  <c r="M72"/>
  <c r="B131"/>
  <c r="D131"/>
  <c r="F131"/>
  <c r="B3"/>
  <c r="B71"/>
  <c r="C3"/>
  <c r="C71"/>
  <c r="D3"/>
  <c r="D71"/>
  <c r="E3"/>
  <c r="E71"/>
  <c r="F3"/>
  <c r="F71"/>
  <c r="G3"/>
  <c r="G71"/>
  <c r="H3"/>
  <c r="H71"/>
  <c r="I3"/>
  <c r="I71"/>
  <c r="J3"/>
  <c r="J71"/>
  <c r="K3"/>
  <c r="K71"/>
  <c r="L3"/>
  <c r="L71"/>
  <c r="M3"/>
  <c r="M71"/>
  <c r="B130"/>
  <c r="D130"/>
  <c r="F130"/>
</calcChain>
</file>

<file path=xl/sharedStrings.xml><?xml version="1.0" encoding="utf-8"?>
<sst xmlns="http://schemas.openxmlformats.org/spreadsheetml/2006/main" count="382" uniqueCount="116">
  <si>
    <t>WB-SOFI Graph</t>
    <phoneticPr fontId="9" type="noConversion"/>
  </si>
  <si>
    <t>Data</t>
    <phoneticPr fontId="9" type="noConversion"/>
  </si>
  <si>
    <t>Forecast</t>
    <phoneticPr fontId="9" type="noConversion"/>
  </si>
  <si>
    <t>State of the Future Index computed for the WorldBuilding competition</t>
    <phoneticPr fontId="9" type="noConversion"/>
  </si>
  <si>
    <t>Sinusoidal</t>
  </si>
  <si>
    <t>a + b*cos(c*x + d)</t>
  </si>
  <si>
    <t>Heat Capacity</t>
  </si>
  <si>
    <t>kind:</t>
  </si>
  <si>
    <t>Equation</t>
  </si>
  <si>
    <t>a</t>
  </si>
  <si>
    <t>b</t>
  </si>
  <si>
    <t>c</t>
  </si>
  <si>
    <t>d</t>
  </si>
  <si>
    <t>Steinhart-Hart Equation</t>
  </si>
  <si>
    <t>1/(A + B*ln(x) + C*ln(x)^3)</t>
  </si>
  <si>
    <t>Extrapolation</t>
    <phoneticPr fontId="9" type="noConversion"/>
  </si>
  <si>
    <t>Best</t>
    <phoneticPr fontId="9" type="noConversion"/>
  </si>
  <si>
    <t>Worst</t>
    <phoneticPr fontId="9" type="noConversion"/>
  </si>
  <si>
    <t>https://data.worldbank.org/indicator/NY.GNP.PCAP.PP.KD?display=graph</t>
    <phoneticPr fontId="9" type="noConversion"/>
  </si>
  <si>
    <t>y = a + b*x + c/x^2</t>
  </si>
  <si>
    <t>c=</t>
  </si>
  <si>
    <t>GNI per capita, PPP (constant 2017 international $)</t>
    <phoneticPr fontId="9" type="noConversion"/>
  </si>
  <si>
    <t>Individuals using the Internet (% of population)</t>
    <phoneticPr fontId="9" type="noConversion"/>
  </si>
  <si>
    <t xml:space="preserve">GNI per capita, PPP </t>
    <phoneticPr fontId="9" type="noConversion"/>
  </si>
  <si>
    <t>Income Inequality</t>
  </si>
  <si>
    <t>Unemployment</t>
  </si>
  <si>
    <t>Poverty</t>
  </si>
  <si>
    <t>indep. variables:</t>
  </si>
  <si>
    <t>Parameters:</t>
  </si>
  <si>
    <t>Standard Error:</t>
  </si>
  <si>
    <t>Coefficient of Determination (r^2):</t>
  </si>
  <si>
    <t>Correlation Coefficient (r):</t>
  </si>
  <si>
    <t>Polynomial Regression (degree=4)</t>
  </si>
  <si>
    <t>e</t>
  </si>
  <si>
    <t>y = a + b*x + c*x^2 + …</t>
  </si>
  <si>
    <t>Life expectancy at birth (years)</t>
    <phoneticPr fontId="9" type="noConversion"/>
  </si>
  <si>
    <t>Interpolation</t>
  </si>
  <si>
    <t>Interpolations</t>
  </si>
  <si>
    <t>y = a + b*cos(c*x + d)</t>
  </si>
  <si>
    <t># of Indep. Vars</t>
  </si>
  <si>
    <t>Standard Error</t>
  </si>
  <si>
    <t>Correlation Coeff. (r)</t>
  </si>
  <si>
    <t>CO2-equivalent mixing ratio (ppm)</t>
    <phoneticPr fontId="9" type="noConversion"/>
  </si>
  <si>
    <t>Smoother</t>
  </si>
  <si>
    <t>Smoothing</t>
  </si>
  <si>
    <t>y = Lowess</t>
  </si>
  <si>
    <t>http://data.worldbank.org/indicator/SN.ITK.DEFC.ZS?display=graph</t>
  </si>
  <si>
    <t>Smoothings</t>
  </si>
  <si>
    <t>Prevalence of undernourishment (% of population)</t>
    <phoneticPr fontId="9" type="noConversion"/>
  </si>
  <si>
    <t>https://ucdp.uu.se/#/   and old data: http://en.wikipedia.org/wiki/Category:Lists_of_wars_by_date</t>
  </si>
  <si>
    <t>Normalised</t>
  </si>
  <si>
    <t>Best</t>
  </si>
  <si>
    <t>Worst</t>
  </si>
  <si>
    <t>Weight</t>
  </si>
  <si>
    <t>Min</t>
  </si>
  <si>
    <t>Max</t>
  </si>
  <si>
    <t>Sigmoidal Models</t>
  </si>
  <si>
    <t>y=Lowess</t>
  </si>
  <si>
    <t xml:space="preserve">Data </t>
    <phoneticPr fontId="9" type="noConversion"/>
  </si>
  <si>
    <t>R&amp;D Expenditures (% of GDP)</t>
    <phoneticPr fontId="9" type="noConversion"/>
  </si>
  <si>
    <t>http://data.worldbank.org/indicator/SH.H2O.SAFE.ZS</t>
  </si>
  <si>
    <t>Computed trajectory</t>
    <phoneticPr fontId="9" type="noConversion"/>
  </si>
  <si>
    <t>Miscellaneaus</t>
  </si>
  <si>
    <t>http://data.worldbank.org/indicator/SI.DST.10TH.10/countries/1W?display=graph</t>
  </si>
  <si>
    <t xml:space="preserve">Income Inequality (Income share held by highest 10%)
</t>
    <phoneticPr fontId="9" type="noConversion"/>
  </si>
  <si>
    <t>Weight</t>
    <phoneticPr fontId="9" type="noConversion"/>
  </si>
  <si>
    <t>DOF</t>
    <phoneticPr fontId="9" type="noConversion"/>
  </si>
  <si>
    <t>Unemployment, total (% of total labor force) (modeled ILO estimate)</t>
    <phoneticPr fontId="9" type="noConversion"/>
  </si>
  <si>
    <t>DOF</t>
    <phoneticPr fontId="9" type="noConversion"/>
  </si>
  <si>
    <t>Poverty headcount ratio at $1.90 a day (2011 PPP) (% of population)</t>
    <phoneticPr fontId="9" type="noConversion"/>
  </si>
  <si>
    <t>https://data.worldbank.org/indicator/IT.NET.USER.ZS, https://www.itu.int/en/ITU-D/Statistics/Pages/stat/default.aspx, and http://www.internetworldstats.com/stats.htm</t>
  </si>
  <si>
    <t>People using safely managed drinking water services (% of population)</t>
    <phoneticPr fontId="9" type="noConversion"/>
  </si>
  <si>
    <t>Polynomial Regression (degree=3)</t>
  </si>
  <si>
    <t>Regression</t>
  </si>
  <si>
    <t>family:</t>
  </si>
  <si>
    <t>Linear Regressions</t>
  </si>
  <si>
    <t>equation:</t>
  </si>
  <si>
    <t>Yearly totals</t>
    <phoneticPr fontId="9" type="noConversion"/>
  </si>
  <si>
    <t>Coeff. of Determination (r^2)</t>
  </si>
  <si>
    <t>DOF</t>
  </si>
  <si>
    <t>\frac{1}{A + B \mathrm{ln}(x) + C \mathrm{ln}(x)^3}</t>
  </si>
  <si>
    <t>A =</t>
  </si>
  <si>
    <t>B =</t>
  </si>
  <si>
    <t>C =</t>
  </si>
  <si>
    <t>Life Exp</t>
  </si>
  <si>
    <t>Undernourished</t>
  </si>
  <si>
    <t>Water</t>
  </si>
  <si>
    <t>CO2</t>
  </si>
  <si>
    <t>Literacy</t>
  </si>
  <si>
    <t>Conflicts</t>
  </si>
  <si>
    <t>Internet</t>
  </si>
  <si>
    <t>https://data.worldbank.org/indicator/SL.UEM.TOTL.ZS  and ILO estimate for 2021</t>
  </si>
  <si>
    <t>http://data.uis.unesco.org/Index.aspx?DataSetCode=EDULIT_DS and https://data.worldbank.org/indicator/SE.ADT.LITR.ZS?display=graph</t>
  </si>
  <si>
    <t>http://data.worldbank.org/indicator/GB.XPD.RSDV.GD.ZS?display=graph</t>
  </si>
  <si>
    <t>R&amp;D</t>
  </si>
  <si>
    <t>SOFI</t>
  </si>
  <si>
    <t>Lowess Smoothing</t>
  </si>
  <si>
    <t xml:space="preserve">https://www.esrl.noaa.gov/gmd/aggi/aggi.html </t>
  </si>
  <si>
    <t>name:</t>
  </si>
  <si>
    <t>Number of conflicts (state-based violence)</t>
    <phoneticPr fontId="9" type="noConversion"/>
  </si>
  <si>
    <t>Name</t>
  </si>
  <si>
    <t>Kind</t>
  </si>
  <si>
    <t>Family</t>
  </si>
  <si>
    <t>Miscellaneous</t>
  </si>
  <si>
    <t>http://data.worldbank.org/indicator/SP.DYN.LE00.IN?display=graph</t>
  </si>
  <si>
    <t>DOF</t>
    <phoneticPr fontId="9" type="noConversion"/>
  </si>
  <si>
    <t>y = a / (1+exp(b-c*x))</t>
  </si>
  <si>
    <t>d=</t>
  </si>
  <si>
    <t>Linear Spline</t>
  </si>
  <si>
    <t>y = PW:a + b*x</t>
  </si>
  <si>
    <t>Literacy rate, adult total (% of people ages 15 and above)</t>
    <phoneticPr fontId="9" type="noConversion"/>
  </si>
  <si>
    <t>a =</t>
  </si>
  <si>
    <t>b =</t>
  </si>
  <si>
    <t>c =</t>
  </si>
  <si>
    <t>d =</t>
  </si>
  <si>
    <t>Ratkowsky Model</t>
  </si>
</sst>
</file>

<file path=xl/styles.xml><?xml version="1.0" encoding="utf-8"?>
<styleSheet xmlns="http://schemas.openxmlformats.org/spreadsheetml/2006/main">
  <numFmts count="9">
    <numFmt numFmtId="164" formatCode="#,##0.000"/>
    <numFmt numFmtId="165" formatCode="0.000"/>
    <numFmt numFmtId="166" formatCode="0.00000"/>
    <numFmt numFmtId="167" formatCode="0.0000"/>
    <numFmt numFmtId="168" formatCode="0.0000E+00"/>
    <numFmt numFmtId="169" formatCode="0.0"/>
    <numFmt numFmtId="170" formatCode="#,##0.0"/>
    <numFmt numFmtId="171" formatCode="#,##0.0000"/>
    <numFmt numFmtId="173" formatCode="0"/>
  </numFmts>
  <fonts count="48">
    <font>
      <sz val="14"/>
      <color indexed="8"/>
      <name val="Calibri"/>
      <family val="2"/>
    </font>
    <font>
      <sz val="11"/>
      <color indexed="8"/>
      <name val="Calibri"/>
      <family val="2"/>
    </font>
    <font>
      <u/>
      <sz val="14"/>
      <color indexed="12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sz val="8"/>
      <name val="Calibri"/>
      <family val="2"/>
    </font>
    <font>
      <sz val="10"/>
      <color indexed="8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Calibri"/>
      <family val="2"/>
    </font>
    <font>
      <b/>
      <sz val="8"/>
      <name val="Arial"/>
      <family val="2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Calibri"/>
      <family val="2"/>
    </font>
    <font>
      <sz val="14"/>
      <color indexed="8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b/>
      <sz val="12"/>
      <color indexed="8"/>
      <name val="Arial"/>
      <family val="2"/>
    </font>
    <font>
      <sz val="11"/>
      <color indexed="8"/>
      <name val="Arial"/>
      <family val="2"/>
    </font>
    <font>
      <u/>
      <sz val="11"/>
      <color indexed="12"/>
      <name val="Calibri"/>
      <family val="2"/>
    </font>
    <font>
      <sz val="11"/>
      <color indexed="23"/>
      <name val="Arial"/>
      <family val="2"/>
    </font>
    <font>
      <sz val="14"/>
      <color indexed="8"/>
      <name val="Arial"/>
      <family val="2"/>
    </font>
    <font>
      <sz val="11"/>
      <name val="Hind Vadodara"/>
    </font>
    <font>
      <sz val="16"/>
      <color indexed="8"/>
      <name val="Arial"/>
    </font>
    <font>
      <sz val="14"/>
      <color indexed="8"/>
      <name val="Calibri"/>
      <family val="2"/>
    </font>
    <font>
      <b/>
      <sz val="14"/>
      <color indexed="8"/>
      <name val="Arial"/>
      <family val="2"/>
    </font>
    <font>
      <b/>
      <sz val="18"/>
      <color indexed="8"/>
      <name val="Arial"/>
    </font>
    <font>
      <b/>
      <sz val="22"/>
      <color indexed="8"/>
      <name val="Arial"/>
    </font>
  </fonts>
  <fills count="3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3">
    <xf numFmtId="0" fontId="0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7" borderId="0" applyNumberFormat="0" applyBorder="0" applyAlignment="0" applyProtection="0"/>
    <xf numFmtId="0" fontId="26" fillId="11" borderId="0" applyNumberFormat="0" applyBorder="0" applyAlignment="0" applyProtection="0"/>
    <xf numFmtId="0" fontId="30" fillId="28" borderId="11" applyNumberFormat="0" applyAlignment="0" applyProtection="0"/>
    <xf numFmtId="0" fontId="32" fillId="29" borderId="12" applyNumberFormat="0" applyAlignment="0" applyProtection="0"/>
    <xf numFmtId="0" fontId="34" fillId="0" borderId="0" applyNumberFormat="0" applyFill="0" applyBorder="0" applyAlignment="0" applyProtection="0"/>
    <xf numFmtId="0" fontId="25" fillId="12" borderId="0" applyNumberFormat="0" applyBorder="0" applyAlignment="0" applyProtection="0"/>
    <xf numFmtId="0" fontId="22" fillId="0" borderId="13" applyNumberFormat="0" applyFill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4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8" fillId="15" borderId="11" applyNumberFormat="0" applyAlignment="0" applyProtection="0"/>
    <xf numFmtId="0" fontId="31" fillId="0" borderId="16" applyNumberFormat="0" applyFill="0" applyAlignment="0" applyProtection="0"/>
    <xf numFmtId="0" fontId="27" fillId="30" borderId="0" applyNumberFormat="0" applyBorder="0" applyAlignment="0" applyProtection="0"/>
    <xf numFmtId="0" fontId="20" fillId="31" borderId="10" applyNumberFormat="0" applyFont="0" applyAlignment="0" applyProtection="0"/>
    <xf numFmtId="0" fontId="29" fillId="28" borderId="17" applyNumberFormat="0" applyAlignment="0" applyProtection="0"/>
    <xf numFmtId="0" fontId="21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3" fillId="0" borderId="0" applyNumberFormat="0" applyFill="0" applyBorder="0" applyAlignment="0" applyProtection="0"/>
  </cellStyleXfs>
  <cellXfs count="302">
    <xf numFmtId="0" fontId="0" fillId="0" borderId="0" xfId="0"/>
    <xf numFmtId="2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167" fontId="4" fillId="0" borderId="0" xfId="0" applyNumberFormat="1" applyFont="1"/>
    <xf numFmtId="166" fontId="4" fillId="0" borderId="0" xfId="0" applyNumberFormat="1" applyFont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 applyFill="1"/>
    <xf numFmtId="166" fontId="0" fillId="0" borderId="0" xfId="0" applyNumberFormat="1"/>
    <xf numFmtId="0" fontId="0" fillId="0" borderId="0" xfId="0" applyFill="1"/>
    <xf numFmtId="165" fontId="4" fillId="0" borderId="0" xfId="0" applyNumberFormat="1" applyFont="1"/>
    <xf numFmtId="165" fontId="0" fillId="0" borderId="0" xfId="0" applyNumberFormat="1"/>
    <xf numFmtId="1" fontId="11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65" fontId="16" fillId="0" borderId="0" xfId="0" applyNumberFormat="1" applyFont="1"/>
    <xf numFmtId="165" fontId="4" fillId="0" borderId="0" xfId="0" applyNumberFormat="1" applyFont="1" applyFill="1"/>
    <xf numFmtId="165" fontId="0" fillId="0" borderId="0" xfId="0" applyNumberFormat="1" applyFill="1"/>
    <xf numFmtId="1" fontId="5" fillId="8" borderId="0" xfId="0" applyNumberFormat="1" applyFont="1" applyFill="1" applyAlignment="1">
      <alignment horizontal="left"/>
    </xf>
    <xf numFmtId="165" fontId="4" fillId="8" borderId="0" xfId="0" applyNumberFormat="1" applyFont="1" applyFill="1" applyAlignment="1">
      <alignment horizontal="center"/>
    </xf>
    <xf numFmtId="165" fontId="4" fillId="8" borderId="0" xfId="0" applyNumberFormat="1" applyFont="1" applyFill="1"/>
    <xf numFmtId="165" fontId="0" fillId="8" borderId="0" xfId="0" applyNumberFormat="1" applyFill="1"/>
    <xf numFmtId="0" fontId="4" fillId="0" borderId="0" xfId="0" applyFont="1" applyFill="1" applyAlignment="1">
      <alignment horizontal="center"/>
    </xf>
    <xf numFmtId="0" fontId="17" fillId="4" borderId="0" xfId="0" applyFont="1" applyFill="1" applyBorder="1" applyAlignment="1">
      <alignment horizontal="center"/>
    </xf>
    <xf numFmtId="1" fontId="4" fillId="0" borderId="0" xfId="0" applyNumberFormat="1" applyFont="1" applyFill="1" applyAlignment="1">
      <alignment horizontal="center"/>
    </xf>
    <xf numFmtId="0" fontId="17" fillId="0" borderId="0" xfId="0" applyFont="1" applyFill="1" applyBorder="1"/>
    <xf numFmtId="165" fontId="5" fillId="0" borderId="0" xfId="0" applyNumberFormat="1" applyFont="1" applyAlignment="1">
      <alignment horizontal="center"/>
    </xf>
    <xf numFmtId="0" fontId="38" fillId="9" borderId="0" xfId="0" applyFont="1" applyFill="1" applyBorder="1" applyAlignment="1">
      <alignment horizontal="left"/>
    </xf>
    <xf numFmtId="0" fontId="38" fillId="9" borderId="0" xfId="0" applyFont="1" applyFill="1" applyBorder="1" applyAlignment="1">
      <alignment horizontal="right"/>
    </xf>
    <xf numFmtId="167" fontId="38" fillId="9" borderId="0" xfId="0" applyNumberFormat="1" applyFont="1" applyFill="1" applyBorder="1" applyAlignment="1">
      <alignment horizontal="right"/>
    </xf>
    <xf numFmtId="0" fontId="38" fillId="0" borderId="0" xfId="0" applyFont="1" applyFill="1" applyBorder="1" applyAlignment="1">
      <alignment horizontal="left"/>
    </xf>
    <xf numFmtId="11" fontId="17" fillId="0" borderId="0" xfId="0" applyNumberFormat="1" applyFont="1" applyFill="1" applyBorder="1" applyAlignment="1">
      <alignment horizontal="left"/>
    </xf>
    <xf numFmtId="0" fontId="17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2" fontId="5" fillId="0" borderId="0" xfId="0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wrapText="1"/>
    </xf>
    <xf numFmtId="4" fontId="4" fillId="0" borderId="0" xfId="0" applyNumberFormat="1" applyFont="1" applyFill="1" applyBorder="1" applyAlignment="1">
      <alignment horizontal="left" wrapText="1"/>
    </xf>
    <xf numFmtId="0" fontId="4" fillId="0" borderId="0" xfId="0" applyFont="1" applyBorder="1" applyAlignment="1">
      <alignment wrapText="1"/>
    </xf>
    <xf numFmtId="2" fontId="38" fillId="7" borderId="0" xfId="0" applyNumberFormat="1" applyFont="1" applyFill="1" applyBorder="1" applyAlignment="1">
      <alignment horizontal="right"/>
    </xf>
    <xf numFmtId="11" fontId="38" fillId="9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2" fontId="38" fillId="0" borderId="0" xfId="0" applyNumberFormat="1" applyFont="1" applyFill="1" applyBorder="1" applyAlignment="1">
      <alignment horizontal="left"/>
    </xf>
    <xf numFmtId="2" fontId="38" fillId="0" borderId="0" xfId="0" applyNumberFormat="1" applyFont="1" applyFill="1" applyBorder="1" applyAlignment="1">
      <alignment horizontal="left" wrapText="1"/>
    </xf>
    <xf numFmtId="0" fontId="38" fillId="0" borderId="0" xfId="0" applyFont="1" applyBorder="1" applyAlignment="1">
      <alignment horizontal="left"/>
    </xf>
    <xf numFmtId="0" fontId="38" fillId="0" borderId="0" xfId="0" applyFont="1" applyFill="1" applyBorder="1" applyAlignment="1">
      <alignment horizontal="left" wrapText="1"/>
    </xf>
    <xf numFmtId="167" fontId="4" fillId="0" borderId="0" xfId="0" applyNumberFormat="1" applyFont="1" applyBorder="1" applyAlignment="1">
      <alignment wrapText="1"/>
    </xf>
    <xf numFmtId="2" fontId="38" fillId="0" borderId="0" xfId="0" applyNumberFormat="1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center" wrapText="1"/>
    </xf>
    <xf numFmtId="0" fontId="10" fillId="0" borderId="0" xfId="0" applyFont="1" applyBorder="1" applyAlignment="1">
      <alignment wrapText="1"/>
    </xf>
    <xf numFmtId="166" fontId="10" fillId="0" borderId="0" xfId="0" applyNumberFormat="1" applyFont="1" applyBorder="1" applyAlignment="1">
      <alignment wrapText="1"/>
    </xf>
    <xf numFmtId="2" fontId="38" fillId="5" borderId="0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wrapText="1"/>
    </xf>
    <xf numFmtId="0" fontId="4" fillId="0" borderId="0" xfId="0" applyFont="1" applyFill="1" applyBorder="1"/>
    <xf numFmtId="0" fontId="38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right"/>
    </xf>
    <xf numFmtId="167" fontId="38" fillId="0" borderId="0" xfId="0" applyNumberFormat="1" applyFont="1" applyFill="1" applyBorder="1" applyAlignment="1">
      <alignment horizontal="right"/>
    </xf>
    <xf numFmtId="1" fontId="38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 vertical="center" wrapText="1"/>
    </xf>
    <xf numFmtId="0" fontId="38" fillId="0" borderId="0" xfId="0" applyFont="1" applyFill="1" applyBorder="1"/>
    <xf numFmtId="3" fontId="12" fillId="0" borderId="0" xfId="0" applyNumberFormat="1" applyFont="1" applyFill="1" applyBorder="1" applyAlignment="1">
      <alignment horizontal="center" vertical="center" wrapText="1"/>
    </xf>
    <xf numFmtId="1" fontId="38" fillId="0" borderId="0" xfId="0" applyNumberFormat="1" applyFont="1" applyFill="1" applyBorder="1" applyAlignment="1">
      <alignment horizontal="left"/>
    </xf>
    <xf numFmtId="1" fontId="5" fillId="0" borderId="0" xfId="0" applyNumberFormat="1" applyFont="1" applyFill="1" applyBorder="1" applyAlignment="1">
      <alignment horizontal="center" vertical="center" wrapText="1"/>
    </xf>
    <xf numFmtId="0" fontId="38" fillId="5" borderId="0" xfId="0" applyFont="1" applyFill="1" applyBorder="1" applyAlignment="1">
      <alignment horizontal="center"/>
    </xf>
    <xf numFmtId="1" fontId="38" fillId="5" borderId="0" xfId="0" applyNumberFormat="1" applyFont="1" applyFill="1" applyBorder="1" applyAlignment="1">
      <alignment horizontal="center"/>
    </xf>
    <xf numFmtId="11" fontId="38" fillId="0" borderId="0" xfId="0" applyNumberFormat="1" applyFont="1" applyBorder="1"/>
    <xf numFmtId="2" fontId="12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/>
    <xf numFmtId="0" fontId="13" fillId="0" borderId="0" xfId="0" applyFont="1" applyFill="1" applyBorder="1"/>
    <xf numFmtId="0" fontId="11" fillId="0" borderId="0" xfId="0" applyFont="1" applyFill="1" applyBorder="1"/>
    <xf numFmtId="0" fontId="10" fillId="0" borderId="0" xfId="0" applyFont="1" applyFill="1" applyBorder="1" applyAlignment="1"/>
    <xf numFmtId="0" fontId="2" fillId="0" borderId="0" xfId="34" applyFill="1" applyBorder="1" applyAlignment="1" applyProtection="1"/>
    <xf numFmtId="169" fontId="4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167" fontId="4" fillId="0" borderId="0" xfId="0" applyNumberFormat="1" applyFont="1" applyFill="1" applyBorder="1" applyAlignment="1">
      <alignment horizontal="center"/>
    </xf>
    <xf numFmtId="169" fontId="3" fillId="0" borderId="0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170" fontId="4" fillId="0" borderId="0" xfId="0" applyNumberFormat="1" applyFont="1" applyFill="1" applyBorder="1" applyAlignment="1">
      <alignment horizontal="center"/>
    </xf>
    <xf numFmtId="11" fontId="4" fillId="0" borderId="0" xfId="0" applyNumberFormat="1" applyFont="1" applyFill="1" applyBorder="1"/>
    <xf numFmtId="165" fontId="7" fillId="0" borderId="0" xfId="0" applyNumberFormat="1" applyFont="1" applyFill="1" applyBorder="1" applyAlignment="1">
      <alignment horizontal="left"/>
    </xf>
    <xf numFmtId="0" fontId="7" fillId="0" borderId="0" xfId="0" applyFont="1" applyFill="1" applyBorder="1"/>
    <xf numFmtId="168" fontId="4" fillId="0" borderId="0" xfId="0" applyNumberFormat="1" applyFont="1" applyFill="1" applyBorder="1" applyAlignment="1">
      <alignment horizontal="left"/>
    </xf>
    <xf numFmtId="0" fontId="0" fillId="0" borderId="0" xfId="0" applyFill="1" applyBorder="1" applyAlignment="1">
      <alignment horizontal="right"/>
    </xf>
    <xf numFmtId="2" fontId="12" fillId="3" borderId="4" xfId="0" applyNumberFormat="1" applyFont="1" applyFill="1" applyBorder="1" applyAlignment="1">
      <alignment horizontal="center" vertical="center" wrapText="1"/>
    </xf>
    <xf numFmtId="2" fontId="12" fillId="3" borderId="5" xfId="0" applyNumberFormat="1" applyFont="1" applyFill="1" applyBorder="1" applyAlignment="1">
      <alignment horizontal="center" vertical="center" wrapText="1"/>
    </xf>
    <xf numFmtId="2" fontId="12" fillId="3" borderId="6" xfId="0" applyNumberFormat="1" applyFont="1" applyFill="1" applyBorder="1" applyAlignment="1">
      <alignment horizontal="center" vertical="center" wrapText="1"/>
    </xf>
    <xf numFmtId="3" fontId="14" fillId="3" borderId="7" xfId="0" applyNumberFormat="1" applyFont="1" applyFill="1" applyBorder="1" applyAlignment="1">
      <alignment horizontal="center" vertical="center" wrapText="1"/>
    </xf>
    <xf numFmtId="2" fontId="12" fillId="3" borderId="8" xfId="0" applyNumberFormat="1" applyFont="1" applyFill="1" applyBorder="1" applyAlignment="1">
      <alignment horizontal="center" vertical="center" wrapText="1"/>
    </xf>
    <xf numFmtId="2" fontId="12" fillId="3" borderId="9" xfId="0" applyNumberFormat="1" applyFont="1" applyFill="1" applyBorder="1" applyAlignment="1">
      <alignment horizontal="center" vertical="center" wrapText="1"/>
    </xf>
    <xf numFmtId="165" fontId="4" fillId="0" borderId="0" xfId="0" applyNumberFormat="1" applyFont="1" applyFill="1"/>
    <xf numFmtId="165" fontId="4" fillId="0" borderId="0" xfId="0" applyNumberFormat="1" applyFont="1"/>
    <xf numFmtId="165" fontId="4" fillId="0" borderId="0" xfId="0" applyNumberFormat="1" applyFont="1" applyFill="1" applyAlignment="1">
      <alignment horizontal="center"/>
    </xf>
    <xf numFmtId="165" fontId="4" fillId="0" borderId="0" xfId="0" applyNumberFormat="1" applyFont="1" applyAlignment="1">
      <alignment horizontal="center"/>
    </xf>
    <xf numFmtId="167" fontId="4" fillId="0" borderId="0" xfId="0" applyNumberFormat="1" applyFont="1" applyAlignment="1">
      <alignment horizontal="center"/>
    </xf>
    <xf numFmtId="165" fontId="18" fillId="0" borderId="0" xfId="0" applyNumberFormat="1" applyFont="1" applyAlignment="1">
      <alignment horizontal="center"/>
    </xf>
    <xf numFmtId="165" fontId="18" fillId="0" borderId="0" xfId="0" applyNumberFormat="1" applyFont="1" applyAlignment="1">
      <alignment horizontal="left"/>
    </xf>
    <xf numFmtId="166" fontId="18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left"/>
    </xf>
    <xf numFmtId="165" fontId="0" fillId="0" borderId="0" xfId="0" applyNumberFormat="1" applyAlignment="1">
      <alignment horizontal="center"/>
    </xf>
    <xf numFmtId="165" fontId="16" fillId="0" borderId="0" xfId="0" applyNumberFormat="1" applyFont="1" applyAlignment="1">
      <alignment horizontal="center"/>
    </xf>
    <xf numFmtId="166" fontId="16" fillId="0" borderId="0" xfId="0" applyNumberFormat="1" applyFont="1" applyAlignment="1">
      <alignment horizontal="center"/>
    </xf>
    <xf numFmtId="167" fontId="18" fillId="0" borderId="0" xfId="0" applyNumberFormat="1" applyFont="1" applyAlignment="1">
      <alignment horizontal="left"/>
    </xf>
    <xf numFmtId="1" fontId="3" fillId="8" borderId="1" xfId="0" applyNumberFormat="1" applyFont="1" applyFill="1" applyBorder="1" applyAlignment="1">
      <alignment horizontal="center" vertical="center"/>
    </xf>
    <xf numFmtId="165" fontId="18" fillId="0" borderId="0" xfId="0" applyNumberFormat="1" applyFont="1" applyAlignment="1">
      <alignment horizontal="center"/>
    </xf>
    <xf numFmtId="4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166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2" fontId="4" fillId="0" borderId="0" xfId="0" applyNumberFormat="1" applyFont="1" applyFill="1" applyBorder="1" applyAlignment="1">
      <alignment horizontal="right"/>
    </xf>
    <xf numFmtId="2" fontId="4" fillId="0" borderId="0" xfId="0" applyNumberFormat="1" applyFont="1" applyFill="1" applyBorder="1"/>
    <xf numFmtId="0" fontId="17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 wrapText="1"/>
    </xf>
    <xf numFmtId="2" fontId="18" fillId="0" borderId="0" xfId="0" applyNumberFormat="1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2" fontId="12" fillId="3" borderId="0" xfId="0" applyNumberFormat="1" applyFont="1" applyFill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center"/>
    </xf>
    <xf numFmtId="2" fontId="5" fillId="3" borderId="0" xfId="0" applyNumberFormat="1" applyFont="1" applyFill="1" applyBorder="1" applyAlignment="1">
      <alignment horizontal="center" vertical="center" wrapText="1"/>
    </xf>
    <xf numFmtId="2" fontId="37" fillId="3" borderId="0" xfId="0" applyNumberFormat="1" applyFont="1" applyFill="1" applyBorder="1" applyAlignment="1">
      <alignment horizontal="center" vertical="center" wrapText="1"/>
    </xf>
    <xf numFmtId="3" fontId="5" fillId="3" borderId="0" xfId="0" applyNumberFormat="1" applyFont="1" applyFill="1" applyBorder="1" applyAlignment="1">
      <alignment horizontal="center" vertical="center" wrapText="1"/>
    </xf>
    <xf numFmtId="1" fontId="8" fillId="3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1" fontId="4" fillId="2" borderId="0" xfId="0" applyNumberFormat="1" applyFont="1" applyFill="1" applyBorder="1" applyAlignment="1">
      <alignment horizontal="center"/>
    </xf>
    <xf numFmtId="165" fontId="7" fillId="2" borderId="0" xfId="0" applyNumberFormat="1" applyFont="1" applyFill="1" applyBorder="1" applyAlignment="1">
      <alignment horizontal="left"/>
    </xf>
    <xf numFmtId="168" fontId="7" fillId="2" borderId="0" xfId="0" applyNumberFormat="1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173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168" fontId="4" fillId="2" borderId="0" xfId="0" applyNumberFormat="1" applyFont="1" applyFill="1" applyBorder="1" applyAlignment="1">
      <alignment horizontal="left"/>
    </xf>
    <xf numFmtId="11" fontId="4" fillId="2" borderId="0" xfId="0" applyNumberFormat="1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/>
    </xf>
    <xf numFmtId="1" fontId="4" fillId="2" borderId="0" xfId="0" applyNumberFormat="1" applyFont="1" applyFill="1" applyBorder="1" applyAlignment="1">
      <alignment horizontal="left"/>
    </xf>
    <xf numFmtId="165" fontId="7" fillId="2" borderId="0" xfId="0" applyNumberFormat="1" applyFont="1" applyFill="1" applyBorder="1" applyAlignment="1">
      <alignment horizontal="right"/>
    </xf>
    <xf numFmtId="168" fontId="4" fillId="2" borderId="0" xfId="0" applyNumberFormat="1" applyFont="1" applyFill="1" applyBorder="1" applyAlignment="1">
      <alignment horizontal="center"/>
    </xf>
    <xf numFmtId="165" fontId="7" fillId="2" borderId="0" xfId="0" applyNumberFormat="1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/>
    </xf>
    <xf numFmtId="0" fontId="0" fillId="0" borderId="0" xfId="0" applyBorder="1" applyAlignment="1">
      <alignment horizontal="center" vertical="center" wrapText="1"/>
    </xf>
    <xf numFmtId="0" fontId="11" fillId="0" borderId="0" xfId="0" applyFont="1" applyBorder="1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13" fillId="0" borderId="0" xfId="0" applyFont="1" applyBorder="1" applyAlignment="1">
      <alignment horizontal="left"/>
    </xf>
    <xf numFmtId="2" fontId="5" fillId="0" borderId="0" xfId="0" applyNumberFormat="1" applyFont="1" applyBorder="1" applyAlignment="1">
      <alignment horizontal="center" vertical="center" wrapText="1"/>
    </xf>
    <xf numFmtId="0" fontId="13" fillId="0" borderId="0" xfId="0" applyFont="1" applyBorder="1"/>
    <xf numFmtId="0" fontId="39" fillId="0" borderId="0" xfId="34" applyFont="1" applyBorder="1" applyAlignment="1" applyProtection="1"/>
    <xf numFmtId="0" fontId="38" fillId="0" borderId="0" xfId="0" applyFont="1" applyBorder="1" applyAlignment="1">
      <alignment horizontal="center"/>
    </xf>
    <xf numFmtId="166" fontId="38" fillId="0" borderId="0" xfId="0" applyNumberFormat="1" applyFont="1" applyBorder="1" applyAlignment="1">
      <alignment horizontal="center"/>
    </xf>
    <xf numFmtId="0" fontId="2" fillId="0" borderId="0" xfId="34" applyBorder="1" applyAlignment="1" applyProtection="1"/>
    <xf numFmtId="0" fontId="17" fillId="0" borderId="0" xfId="0" applyFont="1" applyBorder="1" applyAlignment="1">
      <alignment horizontal="center"/>
    </xf>
    <xf numFmtId="2" fontId="38" fillId="0" borderId="0" xfId="0" applyNumberFormat="1" applyFont="1" applyBorder="1" applyAlignment="1">
      <alignment horizontal="center"/>
    </xf>
    <xf numFmtId="2" fontId="38" fillId="0" borderId="0" xfId="0" applyNumberFormat="1" applyFont="1" applyBorder="1"/>
    <xf numFmtId="167" fontId="38" fillId="0" borderId="0" xfId="0" applyNumberFormat="1" applyFont="1" applyBorder="1"/>
    <xf numFmtId="0" fontId="17" fillId="0" borderId="0" xfId="0" applyFont="1" applyBorder="1"/>
    <xf numFmtId="0" fontId="38" fillId="0" borderId="0" xfId="0" applyFont="1" applyBorder="1"/>
    <xf numFmtId="166" fontId="38" fillId="0" borderId="0" xfId="0" applyNumberFormat="1" applyFont="1" applyBorder="1"/>
    <xf numFmtId="0" fontId="2" fillId="0" borderId="0" xfId="34" applyBorder="1" applyAlignment="1" applyProtection="1">
      <alignment horizontal="left"/>
    </xf>
    <xf numFmtId="1" fontId="38" fillId="0" borderId="0" xfId="0" applyNumberFormat="1" applyFont="1" applyBorder="1"/>
    <xf numFmtId="0" fontId="38" fillId="0" borderId="0" xfId="0" applyFont="1" applyBorder="1" applyAlignment="1">
      <alignment horizontal="center" vertical="center"/>
    </xf>
    <xf numFmtId="0" fontId="10" fillId="0" borderId="0" xfId="0" applyFont="1" applyBorder="1" applyAlignment="1"/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166" fontId="18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 wrapText="1"/>
    </xf>
    <xf numFmtId="166" fontId="18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166" fontId="4" fillId="0" borderId="0" xfId="0" applyNumberFormat="1" applyFont="1" applyBorder="1" applyAlignment="1">
      <alignment horizontal="center"/>
    </xf>
    <xf numFmtId="4" fontId="4" fillId="0" borderId="0" xfId="0" applyNumberFormat="1" applyFont="1" applyFill="1" applyBorder="1" applyAlignment="1">
      <alignment horizontal="right"/>
    </xf>
    <xf numFmtId="4" fontId="38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166" fontId="4" fillId="0" borderId="0" xfId="0" applyNumberFormat="1" applyFont="1" applyBorder="1"/>
    <xf numFmtId="2" fontId="38" fillId="0" borderId="0" xfId="0" applyNumberFormat="1" applyFont="1" applyFill="1" applyBorder="1"/>
    <xf numFmtId="2" fontId="38" fillId="6" borderId="0" xfId="0" applyNumberFormat="1" applyFont="1" applyFill="1" applyBorder="1" applyAlignment="1">
      <alignment horizontal="center"/>
    </xf>
    <xf numFmtId="1" fontId="38" fillId="0" borderId="0" xfId="0" applyNumberFormat="1" applyFont="1" applyFill="1" applyBorder="1" applyAlignment="1">
      <alignment horizontal="center"/>
    </xf>
    <xf numFmtId="2" fontId="38" fillId="5" borderId="0" xfId="0" applyNumberFormat="1" applyFont="1" applyFill="1" applyBorder="1"/>
    <xf numFmtId="1" fontId="4" fillId="0" borderId="0" xfId="0" applyNumberFormat="1" applyFont="1" applyBorder="1" applyAlignment="1">
      <alignment horizontal="center"/>
    </xf>
    <xf numFmtId="2" fontId="6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/>
    </xf>
    <xf numFmtId="167" fontId="4" fillId="0" borderId="0" xfId="0" applyNumberFormat="1" applyFont="1" applyBorder="1"/>
    <xf numFmtId="167" fontId="4" fillId="0" borderId="0" xfId="0" applyNumberFormat="1" applyFont="1" applyBorder="1" applyAlignment="1">
      <alignment horizontal="center" vertical="center"/>
    </xf>
    <xf numFmtId="0" fontId="42" fillId="0" borderId="0" xfId="0" applyFont="1" applyFill="1" applyBorder="1" applyAlignment="1">
      <alignment horizontal="left"/>
    </xf>
    <xf numFmtId="169" fontId="4" fillId="0" borderId="0" xfId="0" applyNumberFormat="1" applyFont="1" applyFill="1" applyBorder="1" applyAlignment="1">
      <alignment horizontal="left"/>
    </xf>
    <xf numFmtId="1" fontId="38" fillId="0" borderId="0" xfId="0" applyNumberFormat="1" applyFont="1" applyBorder="1" applyAlignment="1">
      <alignment horizontal="center"/>
    </xf>
    <xf numFmtId="4" fontId="4" fillId="0" borderId="0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 vertical="center"/>
    </xf>
    <xf numFmtId="2" fontId="38" fillId="5" borderId="0" xfId="0" applyNumberFormat="1" applyFont="1" applyFill="1" applyBorder="1" applyAlignment="1">
      <alignment horizontal="right"/>
    </xf>
    <xf numFmtId="4" fontId="38" fillId="0" borderId="0" xfId="0" applyNumberFormat="1" applyFont="1" applyFill="1" applyBorder="1"/>
    <xf numFmtId="4" fontId="38" fillId="0" borderId="0" xfId="0" applyNumberFormat="1" applyFont="1" applyFill="1" applyBorder="1" applyAlignment="1">
      <alignment horizontal="center"/>
    </xf>
    <xf numFmtId="4" fontId="38" fillId="6" borderId="0" xfId="0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164" fontId="38" fillId="0" borderId="0" xfId="0" applyNumberFormat="1" applyFont="1" applyFill="1" applyBorder="1" applyAlignment="1">
      <alignment horizontal="center"/>
    </xf>
    <xf numFmtId="165" fontId="38" fillId="0" borderId="0" xfId="0" applyNumberFormat="1" applyFont="1" applyFill="1" applyBorder="1"/>
    <xf numFmtId="2" fontId="38" fillId="6" borderId="0" xfId="0" applyNumberFormat="1" applyFont="1" applyFill="1" applyBorder="1"/>
    <xf numFmtId="165" fontId="4" fillId="0" borderId="0" xfId="0" applyNumberFormat="1" applyFont="1" applyFill="1" applyBorder="1"/>
    <xf numFmtId="1" fontId="38" fillId="6" borderId="0" xfId="0" applyNumberFormat="1" applyFont="1" applyFill="1" applyBorder="1" applyAlignment="1">
      <alignment horizontal="center"/>
    </xf>
    <xf numFmtId="2" fontId="38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167" fontId="38" fillId="6" borderId="0" xfId="0" applyNumberFormat="1" applyFont="1" applyFill="1" applyBorder="1"/>
    <xf numFmtId="3" fontId="38" fillId="0" borderId="0" xfId="0" applyNumberFormat="1" applyFont="1" applyBorder="1" applyAlignment="1">
      <alignment horizontal="center"/>
    </xf>
    <xf numFmtId="164" fontId="38" fillId="0" borderId="0" xfId="0" applyNumberFormat="1" applyFont="1" applyBorder="1" applyAlignment="1">
      <alignment horizontal="center"/>
    </xf>
    <xf numFmtId="2" fontId="0" fillId="8" borderId="0" xfId="0" applyNumberFormat="1" applyFill="1" applyBorder="1"/>
    <xf numFmtId="165" fontId="38" fillId="0" borderId="0" xfId="0" applyNumberFormat="1" applyFont="1" applyBorder="1"/>
    <xf numFmtId="165" fontId="4" fillId="0" borderId="0" xfId="0" applyNumberFormat="1" applyFont="1" applyBorder="1"/>
    <xf numFmtId="169" fontId="15" fillId="0" borderId="0" xfId="0" applyNumberFormat="1" applyFont="1" applyFill="1" applyBorder="1" applyAlignment="1">
      <alignment horizontal="right"/>
    </xf>
    <xf numFmtId="167" fontId="38" fillId="0" borderId="0" xfId="0" applyNumberFormat="1" applyFont="1" applyBorder="1" applyAlignment="1">
      <alignment horizontal="left"/>
    </xf>
    <xf numFmtId="4" fontId="38" fillId="8" borderId="0" xfId="0" applyNumberFormat="1" applyFont="1" applyFill="1" applyBorder="1"/>
    <xf numFmtId="1" fontId="4" fillId="0" borderId="0" xfId="0" applyNumberFormat="1" applyFont="1" applyFill="1" applyBorder="1" applyAlignment="1">
      <alignment horizontal="left"/>
    </xf>
    <xf numFmtId="4" fontId="4" fillId="0" borderId="0" xfId="0" applyNumberFormat="1" applyFont="1" applyBorder="1" applyAlignment="1">
      <alignment horizontal="left"/>
    </xf>
    <xf numFmtId="167" fontId="38" fillId="5" borderId="0" xfId="0" applyNumberFormat="1" applyFont="1" applyFill="1" applyBorder="1"/>
    <xf numFmtId="0" fontId="38" fillId="5" borderId="0" xfId="0" applyFont="1" applyFill="1" applyBorder="1" applyAlignment="1">
      <alignment horizontal="right"/>
    </xf>
    <xf numFmtId="4" fontId="38" fillId="5" borderId="0" xfId="0" applyNumberFormat="1" applyFont="1" applyFill="1" applyBorder="1" applyAlignment="1">
      <alignment horizontal="right"/>
    </xf>
    <xf numFmtId="167" fontId="38" fillId="6" borderId="0" xfId="0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center" vertical="center"/>
    </xf>
    <xf numFmtId="4" fontId="38" fillId="6" borderId="0" xfId="0" applyNumberFormat="1" applyFont="1" applyFill="1" applyBorder="1" applyAlignment="1">
      <alignment horizontal="right"/>
    </xf>
    <xf numFmtId="0" fontId="38" fillId="6" borderId="0" xfId="0" applyFont="1" applyFill="1" applyBorder="1"/>
    <xf numFmtId="2" fontId="38" fillId="6" borderId="0" xfId="0" applyNumberFormat="1" applyFont="1" applyFill="1" applyBorder="1" applyAlignment="1">
      <alignment horizontal="right"/>
    </xf>
    <xf numFmtId="2" fontId="38" fillId="0" borderId="0" xfId="0" applyNumberFormat="1" applyFont="1" applyFill="1" applyBorder="1" applyAlignment="1">
      <alignment horizontal="right"/>
    </xf>
    <xf numFmtId="165" fontId="38" fillId="6" borderId="0" xfId="0" applyNumberFormat="1" applyFont="1" applyFill="1" applyBorder="1" applyAlignment="1">
      <alignment horizontal="center"/>
    </xf>
    <xf numFmtId="1" fontId="38" fillId="0" borderId="0" xfId="0" applyNumberFormat="1" applyFont="1" applyFill="1" applyBorder="1"/>
    <xf numFmtId="11" fontId="38" fillId="0" borderId="0" xfId="0" applyNumberFormat="1" applyFont="1" applyFill="1" applyBorder="1"/>
    <xf numFmtId="171" fontId="4" fillId="0" borderId="0" xfId="0" applyNumberFormat="1" applyFont="1" applyBorder="1" applyAlignment="1">
      <alignment horizontal="right"/>
    </xf>
    <xf numFmtId="0" fontId="40" fillId="0" borderId="0" xfId="0" applyFont="1" applyFill="1" applyBorder="1" applyAlignment="1">
      <alignment horizontal="center"/>
    </xf>
    <xf numFmtId="166" fontId="4" fillId="0" borderId="0" xfId="0" applyNumberFormat="1" applyFont="1" applyBorder="1" applyAlignment="1">
      <alignment horizontal="left"/>
    </xf>
    <xf numFmtId="0" fontId="38" fillId="6" borderId="0" xfId="0" applyFont="1" applyFill="1" applyBorder="1" applyAlignment="1">
      <alignment horizontal="left"/>
    </xf>
    <xf numFmtId="2" fontId="38" fillId="6" borderId="0" xfId="0" applyNumberFormat="1" applyFont="1" applyFill="1" applyBorder="1" applyAlignment="1">
      <alignment horizontal="left"/>
    </xf>
    <xf numFmtId="168" fontId="38" fillId="6" borderId="0" xfId="0" applyNumberFormat="1" applyFont="1" applyFill="1" applyBorder="1" applyAlignment="1">
      <alignment horizontal="left"/>
    </xf>
    <xf numFmtId="11" fontId="38" fillId="6" borderId="0" xfId="0" applyNumberFormat="1" applyFont="1" applyFill="1" applyBorder="1"/>
    <xf numFmtId="0" fontId="19" fillId="0" borderId="0" xfId="0" applyFont="1" applyFill="1" applyBorder="1"/>
    <xf numFmtId="0" fontId="4" fillId="0" borderId="0" xfId="0" applyFont="1" applyBorder="1" applyAlignment="1">
      <alignment horizontal="center" vertical="center"/>
    </xf>
    <xf numFmtId="11" fontId="4" fillId="0" borderId="0" xfId="0" applyNumberFormat="1" applyFont="1" applyBorder="1" applyAlignment="1">
      <alignment horizontal="left"/>
    </xf>
    <xf numFmtId="166" fontId="7" fillId="0" borderId="0" xfId="0" applyNumberFormat="1" applyFont="1" applyBorder="1" applyAlignment="1">
      <alignment horizontal="left"/>
    </xf>
    <xf numFmtId="165" fontId="7" fillId="0" borderId="0" xfId="0" applyNumberFormat="1" applyFont="1" applyBorder="1" applyAlignment="1">
      <alignment horizontal="left"/>
    </xf>
    <xf numFmtId="0" fontId="7" fillId="0" borderId="0" xfId="0" applyFont="1" applyBorder="1"/>
    <xf numFmtId="167" fontId="7" fillId="0" borderId="0" xfId="0" applyNumberFormat="1" applyFont="1" applyBorder="1"/>
    <xf numFmtId="166" fontId="7" fillId="0" borderId="0" xfId="0" applyNumberFormat="1" applyFont="1" applyBorder="1"/>
    <xf numFmtId="0" fontId="7" fillId="0" borderId="0" xfId="0" applyFont="1" applyBorder="1" applyAlignment="1">
      <alignment horizontal="left"/>
    </xf>
    <xf numFmtId="165" fontId="7" fillId="0" borderId="0" xfId="0" applyNumberFormat="1" applyFont="1" applyBorder="1" applyAlignment="1">
      <alignment horizontal="center"/>
    </xf>
    <xf numFmtId="165" fontId="7" fillId="0" borderId="0" xfId="0" applyNumberFormat="1" applyFont="1" applyBorder="1" applyAlignment="1">
      <alignment horizontal="right"/>
    </xf>
    <xf numFmtId="165" fontId="7" fillId="0" borderId="0" xfId="0" applyNumberFormat="1" applyFont="1" applyBorder="1" applyAlignment="1">
      <alignment horizontal="center" vertical="center"/>
    </xf>
    <xf numFmtId="168" fontId="4" fillId="0" borderId="0" xfId="0" applyNumberFormat="1" applyFont="1" applyBorder="1" applyAlignment="1">
      <alignment horizontal="left"/>
    </xf>
    <xf numFmtId="168" fontId="4" fillId="0" borderId="0" xfId="0" applyNumberFormat="1" applyFont="1" applyBorder="1" applyAlignment="1">
      <alignment horizontal="center"/>
    </xf>
    <xf numFmtId="168" fontId="4" fillId="0" borderId="0" xfId="0" applyNumberFormat="1" applyFont="1" applyBorder="1" applyAlignment="1">
      <alignment horizontal="center" vertical="center"/>
    </xf>
    <xf numFmtId="1" fontId="38" fillId="6" borderId="0" xfId="0" applyNumberFormat="1" applyFont="1" applyFill="1" applyBorder="1" applyAlignment="1">
      <alignment horizontal="right"/>
    </xf>
    <xf numFmtId="0" fontId="38" fillId="0" borderId="0" xfId="0" applyFont="1" applyFill="1" applyBorder="1" applyAlignment="1"/>
    <xf numFmtId="0" fontId="38" fillId="6" borderId="0" xfId="0" applyFont="1" applyFill="1" applyBorder="1" applyAlignment="1">
      <alignment horizontal="right"/>
    </xf>
    <xf numFmtId="0" fontId="38" fillId="6" borderId="0" xfId="0" applyFont="1" applyFill="1" applyBorder="1" applyAlignment="1"/>
    <xf numFmtId="1" fontId="38" fillId="6" borderId="0" xfId="0" applyNumberFormat="1" applyFont="1" applyFill="1" applyBorder="1"/>
    <xf numFmtId="11" fontId="38" fillId="6" borderId="0" xfId="0" applyNumberFormat="1" applyFont="1" applyFill="1" applyBorder="1" applyAlignment="1">
      <alignment horizontal="right"/>
    </xf>
    <xf numFmtId="11" fontId="19" fillId="0" borderId="0" xfId="0" applyNumberFormat="1" applyFont="1" applyFill="1" applyBorder="1"/>
    <xf numFmtId="11" fontId="38" fillId="0" borderId="0" xfId="0" applyNumberFormat="1" applyFont="1" applyFill="1" applyBorder="1" applyAlignment="1">
      <alignment horizontal="right"/>
    </xf>
    <xf numFmtId="11" fontId="38" fillId="0" borderId="0" xfId="0" applyNumberFormat="1" applyFont="1" applyFill="1" applyBorder="1" applyAlignment="1"/>
    <xf numFmtId="168" fontId="38" fillId="6" borderId="0" xfId="0" applyNumberFormat="1" applyFont="1" applyFill="1" applyBorder="1" applyAlignment="1">
      <alignment horizontal="right"/>
    </xf>
    <xf numFmtId="11" fontId="4" fillId="0" borderId="0" xfId="0" applyNumberFormat="1" applyFont="1" applyBorder="1"/>
    <xf numFmtId="11" fontId="4" fillId="0" borderId="0" xfId="0" applyNumberFormat="1" applyFont="1" applyFill="1" applyBorder="1" applyAlignment="1">
      <alignment horizontal="left"/>
    </xf>
    <xf numFmtId="11" fontId="38" fillId="6" borderId="0" xfId="0" applyNumberFormat="1" applyFont="1" applyFill="1" applyBorder="1" applyAlignment="1"/>
    <xf numFmtId="1" fontId="38" fillId="9" borderId="0" xfId="0" applyNumberFormat="1" applyFont="1" applyFill="1" applyBorder="1" applyAlignment="1">
      <alignment horizontal="right"/>
    </xf>
    <xf numFmtId="168" fontId="38" fillId="6" borderId="0" xfId="0" applyNumberFormat="1" applyFont="1" applyFill="1" applyBorder="1" applyAlignment="1">
      <alignment horizontal="right" wrapText="1"/>
    </xf>
    <xf numFmtId="167" fontId="38" fillId="6" borderId="0" xfId="0" applyNumberFormat="1" applyFont="1" applyFill="1" applyBorder="1" applyAlignment="1">
      <alignment horizontal="right"/>
    </xf>
    <xf numFmtId="167" fontId="38" fillId="0" borderId="0" xfId="0" applyNumberFormat="1" applyFont="1" applyFill="1" applyBorder="1" applyAlignment="1"/>
    <xf numFmtId="167" fontId="38" fillId="6" borderId="0" xfId="0" applyNumberFormat="1" applyFont="1" applyFill="1" applyBorder="1" applyAlignment="1"/>
    <xf numFmtId="0" fontId="4" fillId="6" borderId="0" xfId="0" applyFont="1" applyFill="1" applyBorder="1" applyAlignment="1">
      <alignment horizontal="left"/>
    </xf>
    <xf numFmtId="2" fontId="4" fillId="6" borderId="0" xfId="0" applyNumberFormat="1" applyFont="1" applyFill="1" applyBorder="1" applyAlignment="1">
      <alignment horizontal="left"/>
    </xf>
    <xf numFmtId="1" fontId="38" fillId="0" borderId="0" xfId="0" applyNumberFormat="1" applyFont="1" applyFill="1" applyBorder="1" applyAlignment="1"/>
    <xf numFmtId="1" fontId="38" fillId="6" borderId="0" xfId="0" applyNumberFormat="1" applyFont="1" applyFill="1" applyBorder="1" applyAlignment="1"/>
    <xf numFmtId="2" fontId="4" fillId="0" borderId="0" xfId="0" applyNumberFormat="1" applyFont="1" applyBorder="1"/>
    <xf numFmtId="11" fontId="4" fillId="0" borderId="0" xfId="0" applyNumberFormat="1" applyFon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Border="1"/>
    <xf numFmtId="166" fontId="0" fillId="0" borderId="0" xfId="0" applyNumberFormat="1" applyBorder="1"/>
    <xf numFmtId="0" fontId="0" fillId="0" borderId="0" xfId="0" applyBorder="1" applyAlignment="1">
      <alignment horizontal="left"/>
    </xf>
    <xf numFmtId="165" fontId="43" fillId="0" borderId="0" xfId="0" applyNumberFormat="1" applyFont="1" applyAlignment="1">
      <alignment horizontal="center"/>
    </xf>
    <xf numFmtId="2" fontId="41" fillId="0" borderId="0" xfId="0" applyNumberFormat="1" applyFont="1" applyAlignment="1">
      <alignment horizontal="center"/>
    </xf>
    <xf numFmtId="2" fontId="41" fillId="0" borderId="0" xfId="0" applyNumberFormat="1" applyFont="1" applyFill="1" applyAlignment="1">
      <alignment horizontal="center"/>
    </xf>
    <xf numFmtId="2" fontId="44" fillId="0" borderId="0" xfId="0" applyNumberFormat="1" applyFont="1"/>
    <xf numFmtId="2" fontId="44" fillId="0" borderId="0" xfId="0" applyNumberFormat="1" applyFont="1" applyAlignment="1">
      <alignment horizontal="center"/>
    </xf>
    <xf numFmtId="2" fontId="45" fillId="0" borderId="0" xfId="0" applyNumberFormat="1" applyFont="1" applyAlignment="1">
      <alignment horizontal="center"/>
    </xf>
    <xf numFmtId="165" fontId="46" fillId="0" borderId="0" xfId="0" applyNumberFormat="1" applyFont="1" applyAlignment="1">
      <alignment horizontal="left"/>
    </xf>
    <xf numFmtId="165" fontId="45" fillId="0" borderId="0" xfId="0" applyNumberFormat="1" applyFont="1" applyAlignment="1">
      <alignment horizontal="center"/>
    </xf>
    <xf numFmtId="165" fontId="47" fillId="0" borderId="0" xfId="0" applyNumberFormat="1" applyFont="1" applyAlignment="1">
      <alignment horizontal="left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Hyperlink" xfId="34" builtinId="8"/>
    <cellStyle name="Input" xfId="35"/>
    <cellStyle name="Linked Cell" xfId="36"/>
    <cellStyle name="Neutral" xfId="37"/>
    <cellStyle name="Normal" xfId="0" builtinId="0"/>
    <cellStyle name="Note" xfId="38"/>
    <cellStyle name="Output" xfId="39"/>
    <cellStyle name="Title" xfId="40"/>
    <cellStyle name="Total" xfId="41"/>
    <cellStyle name="Warning Text" xfId="42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FF54"/>
      <color rgb="FF60D68F"/>
      <color rgb="FFFF52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 b="1" i="0" strike="noStrike">
                <a:solidFill>
                  <a:srgbClr val="000000"/>
                </a:solidFill>
                <a:latin typeface="Arial"/>
                <a:ea typeface="Arial"/>
                <a:cs typeface="Arial"/>
              </a:rPr>
              <a:t>GNI per capita, PPP</a:t>
            </a:r>
            <a:endParaRPr lang="en-US" sz="1600" b="0" i="0" strike="noStrike">
              <a:solidFill>
                <a:srgbClr val="000000"/>
              </a:solidFill>
              <a:latin typeface="Arial"/>
              <a:ea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 b="0" i="0" strike="noStrike">
                <a:solidFill>
                  <a:srgbClr val="000000"/>
                </a:solidFill>
                <a:latin typeface="Arial"/>
                <a:ea typeface="Arial"/>
                <a:cs typeface="Arial"/>
              </a:rPr>
              <a:t> </a:t>
            </a:r>
            <a:r>
              <a:rPr lang="en-US" sz="1200" b="0" i="0" strike="noStrike">
                <a:solidFill>
                  <a:srgbClr val="000000"/>
                </a:solidFill>
                <a:latin typeface="Arial"/>
                <a:ea typeface="Arial"/>
                <a:cs typeface="Arial"/>
              </a:rPr>
              <a:t>(constant 2017 international $</a:t>
            </a:r>
            <a:r>
              <a:rPr lang="en-US" sz="1600" b="0" i="0" strike="noStrike">
                <a:solidFill>
                  <a:srgbClr val="000000"/>
                </a:solidFill>
                <a:latin typeface="Arial"/>
                <a:ea typeface="Arial"/>
                <a:cs typeface="Arial"/>
              </a:rPr>
              <a:t>)</a:t>
            </a:r>
          </a:p>
        </c:rich>
      </c:tx>
      <c:layout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988185078350355"/>
          <c:y val="0.145132447316918"/>
          <c:w val="0.860527824785667"/>
          <c:h val="0.636834236038414"/>
        </c:manualLayout>
      </c:layout>
      <c:lineChart>
        <c:grouping val="standard"/>
        <c:ser>
          <c:idx val="0"/>
          <c:order val="0"/>
          <c:tx>
            <c:strRef>
              <c:f>Graphs!$B$3</c:f>
              <c:strCache>
                <c:ptCount val="1"/>
                <c:pt idx="0">
                  <c:v>Data </c:v>
                </c:pt>
              </c:strCache>
            </c:strRef>
          </c:tx>
          <c:spPr>
            <a:ln w="25400">
              <a:solidFill>
                <a:srgbClr val="DD080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Graphs!$A$9:$A$67</c:f>
              <c:numCache>
                <c:formatCode>General</c:formatCode>
                <c:ptCount val="59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  <c:pt idx="23">
                  <c:v>2013.0</c:v>
                </c:pt>
                <c:pt idx="24">
                  <c:v>2014.0</c:v>
                </c:pt>
                <c:pt idx="25">
                  <c:v>2015.0</c:v>
                </c:pt>
                <c:pt idx="26">
                  <c:v>2016.0</c:v>
                </c:pt>
                <c:pt idx="27">
                  <c:v>2017.0</c:v>
                </c:pt>
                <c:pt idx="28">
                  <c:v>2018.0</c:v>
                </c:pt>
                <c:pt idx="29">
                  <c:v>2019.0</c:v>
                </c:pt>
                <c:pt idx="30">
                  <c:v>2020.0</c:v>
                </c:pt>
                <c:pt idx="31">
                  <c:v>2021.0</c:v>
                </c:pt>
                <c:pt idx="32">
                  <c:v>2022.0</c:v>
                </c:pt>
                <c:pt idx="33">
                  <c:v>2023.0</c:v>
                </c:pt>
                <c:pt idx="34">
                  <c:v>2024.0</c:v>
                </c:pt>
                <c:pt idx="35">
                  <c:v>2025.0</c:v>
                </c:pt>
                <c:pt idx="36">
                  <c:v>2026.0</c:v>
                </c:pt>
                <c:pt idx="37">
                  <c:v>2027.0</c:v>
                </c:pt>
                <c:pt idx="38">
                  <c:v>2028.0</c:v>
                </c:pt>
                <c:pt idx="39">
                  <c:v>2029.0</c:v>
                </c:pt>
                <c:pt idx="40">
                  <c:v>2030.0</c:v>
                </c:pt>
                <c:pt idx="41">
                  <c:v>2031.0</c:v>
                </c:pt>
                <c:pt idx="42">
                  <c:v>2032.0</c:v>
                </c:pt>
                <c:pt idx="43">
                  <c:v>2033.0</c:v>
                </c:pt>
                <c:pt idx="44">
                  <c:v>2034.0</c:v>
                </c:pt>
                <c:pt idx="45">
                  <c:v>2035.0</c:v>
                </c:pt>
                <c:pt idx="46">
                  <c:v>2036.0</c:v>
                </c:pt>
                <c:pt idx="47">
                  <c:v>2037.0</c:v>
                </c:pt>
                <c:pt idx="48">
                  <c:v>2038.0</c:v>
                </c:pt>
                <c:pt idx="49">
                  <c:v>2039.0</c:v>
                </c:pt>
                <c:pt idx="50">
                  <c:v>2040.0</c:v>
                </c:pt>
                <c:pt idx="51">
                  <c:v>2041.0</c:v>
                </c:pt>
                <c:pt idx="52">
                  <c:v>2042.0</c:v>
                </c:pt>
                <c:pt idx="53">
                  <c:v>2043.0</c:v>
                </c:pt>
                <c:pt idx="54">
                  <c:v>2044.0</c:v>
                </c:pt>
                <c:pt idx="55" formatCode="0">
                  <c:v>2045.0</c:v>
                </c:pt>
              </c:numCache>
            </c:numRef>
          </c:cat>
          <c:val>
            <c:numRef>
              <c:f>Graphs!$B$9:$B$39</c:f>
              <c:numCache>
                <c:formatCode>#,##0.00</c:formatCode>
                <c:ptCount val="31"/>
                <c:pt idx="4">
                  <c:v>9775.671735741056</c:v>
                </c:pt>
                <c:pt idx="5">
                  <c:v>9888.0575987569</c:v>
                </c:pt>
                <c:pt idx="6">
                  <c:v>10108.65136775165</c:v>
                </c:pt>
                <c:pt idx="7">
                  <c:v>10356.61302899647</c:v>
                </c:pt>
                <c:pt idx="8">
                  <c:v>10528.36760590597</c:v>
                </c:pt>
                <c:pt idx="9">
                  <c:v>10772.12723654744</c:v>
                </c:pt>
                <c:pt idx="10">
                  <c:v>11111.00895983815</c:v>
                </c:pt>
                <c:pt idx="11">
                  <c:v>11257.77746791718</c:v>
                </c:pt>
                <c:pt idx="12">
                  <c:v>11389.69604397039</c:v>
                </c:pt>
                <c:pt idx="13">
                  <c:v>11651.25993972312</c:v>
                </c:pt>
                <c:pt idx="14">
                  <c:v>12061.81195828341</c:v>
                </c:pt>
                <c:pt idx="15">
                  <c:v>12415.56158164183</c:v>
                </c:pt>
                <c:pt idx="16">
                  <c:v>12902.46333781003</c:v>
                </c:pt>
                <c:pt idx="17">
                  <c:v>13342.38362096247</c:v>
                </c:pt>
                <c:pt idx="18">
                  <c:v>13437.01273378276</c:v>
                </c:pt>
                <c:pt idx="19">
                  <c:v>13231.91264487181</c:v>
                </c:pt>
                <c:pt idx="20">
                  <c:v>13701.89937578232</c:v>
                </c:pt>
                <c:pt idx="21">
                  <c:v>14034.72968418588</c:v>
                </c:pt>
                <c:pt idx="22">
                  <c:v>14321.45756616423</c:v>
                </c:pt>
                <c:pt idx="23">
                  <c:v>14594.28534174173</c:v>
                </c:pt>
                <c:pt idx="24">
                  <c:v>14968.13572062249</c:v>
                </c:pt>
                <c:pt idx="25">
                  <c:v>15319.84172720549</c:v>
                </c:pt>
                <c:pt idx="26">
                  <c:v>15669.26793239885</c:v>
                </c:pt>
                <c:pt idx="27">
                  <c:v>16078.91260478353</c:v>
                </c:pt>
                <c:pt idx="28">
                  <c:v>16438.56794056935</c:v>
                </c:pt>
                <c:pt idx="29">
                  <c:v>16745.15421431117</c:v>
                </c:pt>
                <c:pt idx="30">
                  <c:v>16069.1597089595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46-824D-B214-254E1B00A911}"/>
            </c:ext>
          </c:extLst>
        </c:ser>
        <c:ser>
          <c:idx val="1"/>
          <c:order val="1"/>
          <c:tx>
            <c:strRef>
              <c:f>Graphs!$C$3</c:f>
              <c:strCache>
                <c:ptCount val="1"/>
                <c:pt idx="0">
                  <c:v>Extrapolation</c:v>
                </c:pt>
              </c:strCache>
            </c:strRef>
          </c:tx>
          <c:spPr>
            <a:ln w="25400">
              <a:solidFill>
                <a:srgbClr val="0000D4"/>
              </a:solidFill>
              <a:prstDash val="solid"/>
            </a:ln>
          </c:spPr>
          <c:marker>
            <c:symbol val="none"/>
          </c:marker>
          <c:cat>
            <c:numRef>
              <c:f>Graphs!$A$9:$A$67</c:f>
              <c:numCache>
                <c:formatCode>General</c:formatCode>
                <c:ptCount val="59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  <c:pt idx="23">
                  <c:v>2013.0</c:v>
                </c:pt>
                <c:pt idx="24">
                  <c:v>2014.0</c:v>
                </c:pt>
                <c:pt idx="25">
                  <c:v>2015.0</c:v>
                </c:pt>
                <c:pt idx="26">
                  <c:v>2016.0</c:v>
                </c:pt>
                <c:pt idx="27">
                  <c:v>2017.0</c:v>
                </c:pt>
                <c:pt idx="28">
                  <c:v>2018.0</c:v>
                </c:pt>
                <c:pt idx="29">
                  <c:v>2019.0</c:v>
                </c:pt>
                <c:pt idx="30">
                  <c:v>2020.0</c:v>
                </c:pt>
                <c:pt idx="31">
                  <c:v>2021.0</c:v>
                </c:pt>
                <c:pt idx="32">
                  <c:v>2022.0</c:v>
                </c:pt>
                <c:pt idx="33">
                  <c:v>2023.0</c:v>
                </c:pt>
                <c:pt idx="34">
                  <c:v>2024.0</c:v>
                </c:pt>
                <c:pt idx="35">
                  <c:v>2025.0</c:v>
                </c:pt>
                <c:pt idx="36">
                  <c:v>2026.0</c:v>
                </c:pt>
                <c:pt idx="37">
                  <c:v>2027.0</c:v>
                </c:pt>
                <c:pt idx="38">
                  <c:v>2028.0</c:v>
                </c:pt>
                <c:pt idx="39">
                  <c:v>2029.0</c:v>
                </c:pt>
                <c:pt idx="40">
                  <c:v>2030.0</c:v>
                </c:pt>
                <c:pt idx="41">
                  <c:v>2031.0</c:v>
                </c:pt>
                <c:pt idx="42">
                  <c:v>2032.0</c:v>
                </c:pt>
                <c:pt idx="43">
                  <c:v>2033.0</c:v>
                </c:pt>
                <c:pt idx="44">
                  <c:v>2034.0</c:v>
                </c:pt>
                <c:pt idx="45">
                  <c:v>2035.0</c:v>
                </c:pt>
                <c:pt idx="46">
                  <c:v>2036.0</c:v>
                </c:pt>
                <c:pt idx="47">
                  <c:v>2037.0</c:v>
                </c:pt>
                <c:pt idx="48">
                  <c:v>2038.0</c:v>
                </c:pt>
                <c:pt idx="49">
                  <c:v>2039.0</c:v>
                </c:pt>
                <c:pt idx="50">
                  <c:v>2040.0</c:v>
                </c:pt>
                <c:pt idx="51">
                  <c:v>2041.0</c:v>
                </c:pt>
                <c:pt idx="52">
                  <c:v>2042.0</c:v>
                </c:pt>
                <c:pt idx="53">
                  <c:v>2043.0</c:v>
                </c:pt>
                <c:pt idx="54">
                  <c:v>2044.0</c:v>
                </c:pt>
                <c:pt idx="55" formatCode="0">
                  <c:v>2045.0</c:v>
                </c:pt>
              </c:numCache>
            </c:numRef>
          </c:cat>
          <c:val>
            <c:numRef>
              <c:f>Graphs!$C$9:$C$64</c:f>
              <c:numCache>
                <c:formatCode>#,##0.00</c:formatCode>
                <c:ptCount val="56"/>
                <c:pt idx="30">
                  <c:v>16815.5659818522</c:v>
                </c:pt>
                <c:pt idx="31">
                  <c:v>17112.7361312338</c:v>
                </c:pt>
                <c:pt idx="32">
                  <c:v>17409.9062806154</c:v>
                </c:pt>
                <c:pt idx="33">
                  <c:v>17707.0764299971</c:v>
                </c:pt>
                <c:pt idx="34">
                  <c:v>18004.2465793787</c:v>
                </c:pt>
                <c:pt idx="35">
                  <c:v>18301.4167287603</c:v>
                </c:pt>
                <c:pt idx="36">
                  <c:v>18598.5868781419</c:v>
                </c:pt>
                <c:pt idx="37">
                  <c:v>18895.7570275235</c:v>
                </c:pt>
                <c:pt idx="38">
                  <c:v>19192.9271769052</c:v>
                </c:pt>
                <c:pt idx="39">
                  <c:v>19490.0973262868</c:v>
                </c:pt>
                <c:pt idx="40">
                  <c:v>19787.2674756684</c:v>
                </c:pt>
                <c:pt idx="41">
                  <c:v>20084.4376250503</c:v>
                </c:pt>
                <c:pt idx="42">
                  <c:v>20381.607774432</c:v>
                </c:pt>
                <c:pt idx="43">
                  <c:v>20678.7779238137</c:v>
                </c:pt>
                <c:pt idx="44">
                  <c:v>20975.9480731954</c:v>
                </c:pt>
                <c:pt idx="45">
                  <c:v>21273.1182225771</c:v>
                </c:pt>
                <c:pt idx="46">
                  <c:v>21570.2883719588</c:v>
                </c:pt>
                <c:pt idx="47">
                  <c:v>21867.4585213405</c:v>
                </c:pt>
                <c:pt idx="48">
                  <c:v>22164.6286707222</c:v>
                </c:pt>
                <c:pt idx="49">
                  <c:v>22461.7988201039</c:v>
                </c:pt>
                <c:pt idx="50">
                  <c:v>22758.9689694856</c:v>
                </c:pt>
                <c:pt idx="51">
                  <c:v>23056.1391188673</c:v>
                </c:pt>
                <c:pt idx="52">
                  <c:v>23353.309268249</c:v>
                </c:pt>
                <c:pt idx="53">
                  <c:v>23650.4794176307</c:v>
                </c:pt>
                <c:pt idx="54">
                  <c:v>23947.6495670124</c:v>
                </c:pt>
                <c:pt idx="55" formatCode="0.00">
                  <c:v>24244.8197163941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746-824D-B214-254E1B00A911}"/>
            </c:ext>
          </c:extLst>
        </c:ser>
        <c:ser>
          <c:idx val="2"/>
          <c:order val="2"/>
          <c:tx>
            <c:strRef>
              <c:f>Graphs!$D$3</c:f>
              <c:strCache>
                <c:ptCount val="1"/>
                <c:pt idx="0">
                  <c:v>Computed trajectory</c:v>
                </c:pt>
              </c:strCache>
            </c:strRef>
          </c:tx>
          <c:spPr>
            <a:ln w="28575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Graphs!$A$9:$A$67</c:f>
              <c:numCache>
                <c:formatCode>General</c:formatCode>
                <c:ptCount val="59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  <c:pt idx="23">
                  <c:v>2013.0</c:v>
                </c:pt>
                <c:pt idx="24">
                  <c:v>2014.0</c:v>
                </c:pt>
                <c:pt idx="25">
                  <c:v>2015.0</c:v>
                </c:pt>
                <c:pt idx="26">
                  <c:v>2016.0</c:v>
                </c:pt>
                <c:pt idx="27">
                  <c:v>2017.0</c:v>
                </c:pt>
                <c:pt idx="28">
                  <c:v>2018.0</c:v>
                </c:pt>
                <c:pt idx="29">
                  <c:v>2019.0</c:v>
                </c:pt>
                <c:pt idx="30">
                  <c:v>2020.0</c:v>
                </c:pt>
                <c:pt idx="31">
                  <c:v>2021.0</c:v>
                </c:pt>
                <c:pt idx="32">
                  <c:v>2022.0</c:v>
                </c:pt>
                <c:pt idx="33">
                  <c:v>2023.0</c:v>
                </c:pt>
                <c:pt idx="34">
                  <c:v>2024.0</c:v>
                </c:pt>
                <c:pt idx="35">
                  <c:v>2025.0</c:v>
                </c:pt>
                <c:pt idx="36">
                  <c:v>2026.0</c:v>
                </c:pt>
                <c:pt idx="37">
                  <c:v>2027.0</c:v>
                </c:pt>
                <c:pt idx="38">
                  <c:v>2028.0</c:v>
                </c:pt>
                <c:pt idx="39">
                  <c:v>2029.0</c:v>
                </c:pt>
                <c:pt idx="40">
                  <c:v>2030.0</c:v>
                </c:pt>
                <c:pt idx="41">
                  <c:v>2031.0</c:v>
                </c:pt>
                <c:pt idx="42">
                  <c:v>2032.0</c:v>
                </c:pt>
                <c:pt idx="43">
                  <c:v>2033.0</c:v>
                </c:pt>
                <c:pt idx="44">
                  <c:v>2034.0</c:v>
                </c:pt>
                <c:pt idx="45">
                  <c:v>2035.0</c:v>
                </c:pt>
                <c:pt idx="46">
                  <c:v>2036.0</c:v>
                </c:pt>
                <c:pt idx="47">
                  <c:v>2037.0</c:v>
                </c:pt>
                <c:pt idx="48">
                  <c:v>2038.0</c:v>
                </c:pt>
                <c:pt idx="49">
                  <c:v>2039.0</c:v>
                </c:pt>
                <c:pt idx="50">
                  <c:v>2040.0</c:v>
                </c:pt>
                <c:pt idx="51">
                  <c:v>2041.0</c:v>
                </c:pt>
                <c:pt idx="52">
                  <c:v>2042.0</c:v>
                </c:pt>
                <c:pt idx="53">
                  <c:v>2043.0</c:v>
                </c:pt>
                <c:pt idx="54">
                  <c:v>2044.0</c:v>
                </c:pt>
                <c:pt idx="55" formatCode="0">
                  <c:v>2045.0</c:v>
                </c:pt>
              </c:numCache>
            </c:numRef>
          </c:cat>
          <c:val>
            <c:numRef>
              <c:f>Graphs!$D$9:$D$39</c:f>
              <c:numCache>
                <c:formatCode>#,##0.00</c:formatCode>
                <c:ptCount val="31"/>
                <c:pt idx="0">
                  <c:v>9316.25846105557</c:v>
                </c:pt>
                <c:pt idx="1">
                  <c:v>9481.42741146084</c:v>
                </c:pt>
                <c:pt idx="2">
                  <c:v>9650.4120774627</c:v>
                </c:pt>
                <c:pt idx="3">
                  <c:v>9823.02170236431</c:v>
                </c:pt>
                <c:pt idx="4">
                  <c:v>9998.836676890371</c:v>
                </c:pt>
                <c:pt idx="5">
                  <c:v>10177.3872670148</c:v>
                </c:pt>
                <c:pt idx="6">
                  <c:v>10358.2818015213</c:v>
                </c:pt>
                <c:pt idx="7">
                  <c:v>10541.3127640999</c:v>
                </c:pt>
                <c:pt idx="8">
                  <c:v>10726.570287644</c:v>
                </c:pt>
                <c:pt idx="9">
                  <c:v>10914.8601374467</c:v>
                </c:pt>
                <c:pt idx="10">
                  <c:v>11110.6055738143</c:v>
                </c:pt>
                <c:pt idx="11">
                  <c:v>11352.1854665046</c:v>
                </c:pt>
                <c:pt idx="12">
                  <c:v>11606.4357842435</c:v>
                </c:pt>
                <c:pt idx="13">
                  <c:v>11869.764893104</c:v>
                </c:pt>
                <c:pt idx="14">
                  <c:v>12139.0433895369</c:v>
                </c:pt>
                <c:pt idx="15">
                  <c:v>12412.8547545635</c:v>
                </c:pt>
                <c:pt idx="16">
                  <c:v>12691.294346599</c:v>
                </c:pt>
                <c:pt idx="17">
                  <c:v>12975.2457716404</c:v>
                </c:pt>
                <c:pt idx="18">
                  <c:v>13265.3107426156</c:v>
                </c:pt>
                <c:pt idx="19">
                  <c:v>13561.0487643808</c:v>
                </c:pt>
                <c:pt idx="20">
                  <c:v>13860.5570104437</c:v>
                </c:pt>
                <c:pt idx="21">
                  <c:v>14160.2660377643</c:v>
                </c:pt>
                <c:pt idx="22">
                  <c:v>14456.6953682559</c:v>
                </c:pt>
                <c:pt idx="23">
                  <c:v>14751.113544896</c:v>
                </c:pt>
                <c:pt idx="24">
                  <c:v>15044.626519224</c:v>
                </c:pt>
                <c:pt idx="25">
                  <c:v>15338.0175437814</c:v>
                </c:pt>
                <c:pt idx="26">
                  <c:v>15631.8249097882</c:v>
                </c:pt>
                <c:pt idx="27">
                  <c:v>15926.4012166836</c:v>
                </c:pt>
                <c:pt idx="28">
                  <c:v>16221.9301746407</c:v>
                </c:pt>
                <c:pt idx="29">
                  <c:v>16518.3958324706</c:v>
                </c:pt>
                <c:pt idx="30">
                  <c:v>16815.5659818522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746-824D-B214-254E1B00A911}"/>
            </c:ext>
          </c:extLst>
        </c:ser>
        <c:ser>
          <c:idx val="3"/>
          <c:order val="3"/>
          <c:tx>
            <c:strRef>
              <c:f>Graphs!$E$3</c:f>
              <c:strCache>
                <c:ptCount val="1"/>
                <c:pt idx="0">
                  <c:v>Best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  <a:prstDash val="solid"/>
              </a:ln>
            </c:spPr>
          </c:marker>
          <c:cat>
            <c:numRef>
              <c:f>Graphs!$A$9:$A$67</c:f>
              <c:numCache>
                <c:formatCode>General</c:formatCode>
                <c:ptCount val="59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  <c:pt idx="23">
                  <c:v>2013.0</c:v>
                </c:pt>
                <c:pt idx="24">
                  <c:v>2014.0</c:v>
                </c:pt>
                <c:pt idx="25">
                  <c:v>2015.0</c:v>
                </c:pt>
                <c:pt idx="26">
                  <c:v>2016.0</c:v>
                </c:pt>
                <c:pt idx="27">
                  <c:v>2017.0</c:v>
                </c:pt>
                <c:pt idx="28">
                  <c:v>2018.0</c:v>
                </c:pt>
                <c:pt idx="29">
                  <c:v>2019.0</c:v>
                </c:pt>
                <c:pt idx="30">
                  <c:v>2020.0</c:v>
                </c:pt>
                <c:pt idx="31">
                  <c:v>2021.0</c:v>
                </c:pt>
                <c:pt idx="32">
                  <c:v>2022.0</c:v>
                </c:pt>
                <c:pt idx="33">
                  <c:v>2023.0</c:v>
                </c:pt>
                <c:pt idx="34">
                  <c:v>2024.0</c:v>
                </c:pt>
                <c:pt idx="35">
                  <c:v>2025.0</c:v>
                </c:pt>
                <c:pt idx="36">
                  <c:v>2026.0</c:v>
                </c:pt>
                <c:pt idx="37">
                  <c:v>2027.0</c:v>
                </c:pt>
                <c:pt idx="38">
                  <c:v>2028.0</c:v>
                </c:pt>
                <c:pt idx="39">
                  <c:v>2029.0</c:v>
                </c:pt>
                <c:pt idx="40">
                  <c:v>2030.0</c:v>
                </c:pt>
                <c:pt idx="41">
                  <c:v>2031.0</c:v>
                </c:pt>
                <c:pt idx="42">
                  <c:v>2032.0</c:v>
                </c:pt>
                <c:pt idx="43">
                  <c:v>2033.0</c:v>
                </c:pt>
                <c:pt idx="44">
                  <c:v>2034.0</c:v>
                </c:pt>
                <c:pt idx="45">
                  <c:v>2035.0</c:v>
                </c:pt>
                <c:pt idx="46">
                  <c:v>2036.0</c:v>
                </c:pt>
                <c:pt idx="47">
                  <c:v>2037.0</c:v>
                </c:pt>
                <c:pt idx="48">
                  <c:v>2038.0</c:v>
                </c:pt>
                <c:pt idx="49">
                  <c:v>2039.0</c:v>
                </c:pt>
                <c:pt idx="50">
                  <c:v>2040.0</c:v>
                </c:pt>
                <c:pt idx="51">
                  <c:v>2041.0</c:v>
                </c:pt>
                <c:pt idx="52">
                  <c:v>2042.0</c:v>
                </c:pt>
                <c:pt idx="53">
                  <c:v>2043.0</c:v>
                </c:pt>
                <c:pt idx="54">
                  <c:v>2044.0</c:v>
                </c:pt>
                <c:pt idx="55" formatCode="0">
                  <c:v>2045.0</c:v>
                </c:pt>
              </c:numCache>
            </c:numRef>
          </c:cat>
          <c:val>
            <c:numRef>
              <c:f>Graphs!$E$9:$E$65</c:f>
              <c:numCache>
                <c:formatCode>#,##0</c:formatCode>
                <c:ptCount val="57"/>
                <c:pt idx="40" formatCode="#,##0.00">
                  <c:v>19223.1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746-824D-B214-254E1B00A911}"/>
            </c:ext>
          </c:extLst>
        </c:ser>
        <c:ser>
          <c:idx val="4"/>
          <c:order val="4"/>
          <c:tx>
            <c:strRef>
              <c:f>Graphs!$F$3</c:f>
              <c:strCache>
                <c:ptCount val="1"/>
                <c:pt idx="0">
                  <c:v>Worst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10"/>
            <c:spPr>
              <a:solidFill>
                <a:schemeClr val="bg1">
                  <a:lumMod val="65000"/>
                </a:schemeClr>
              </a:solidFill>
              <a:ln>
                <a:noFill/>
              </a:ln>
            </c:spPr>
          </c:marker>
          <c:cat>
            <c:numRef>
              <c:f>Graphs!$A$9:$A$67</c:f>
              <c:numCache>
                <c:formatCode>General</c:formatCode>
                <c:ptCount val="59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  <c:pt idx="23">
                  <c:v>2013.0</c:v>
                </c:pt>
                <c:pt idx="24">
                  <c:v>2014.0</c:v>
                </c:pt>
                <c:pt idx="25">
                  <c:v>2015.0</c:v>
                </c:pt>
                <c:pt idx="26">
                  <c:v>2016.0</c:v>
                </c:pt>
                <c:pt idx="27">
                  <c:v>2017.0</c:v>
                </c:pt>
                <c:pt idx="28">
                  <c:v>2018.0</c:v>
                </c:pt>
                <c:pt idx="29">
                  <c:v>2019.0</c:v>
                </c:pt>
                <c:pt idx="30">
                  <c:v>2020.0</c:v>
                </c:pt>
                <c:pt idx="31">
                  <c:v>2021.0</c:v>
                </c:pt>
                <c:pt idx="32">
                  <c:v>2022.0</c:v>
                </c:pt>
                <c:pt idx="33">
                  <c:v>2023.0</c:v>
                </c:pt>
                <c:pt idx="34">
                  <c:v>2024.0</c:v>
                </c:pt>
                <c:pt idx="35">
                  <c:v>2025.0</c:v>
                </c:pt>
                <c:pt idx="36">
                  <c:v>2026.0</c:v>
                </c:pt>
                <c:pt idx="37">
                  <c:v>2027.0</c:v>
                </c:pt>
                <c:pt idx="38">
                  <c:v>2028.0</c:v>
                </c:pt>
                <c:pt idx="39">
                  <c:v>2029.0</c:v>
                </c:pt>
                <c:pt idx="40">
                  <c:v>2030.0</c:v>
                </c:pt>
                <c:pt idx="41">
                  <c:v>2031.0</c:v>
                </c:pt>
                <c:pt idx="42">
                  <c:v>2032.0</c:v>
                </c:pt>
                <c:pt idx="43">
                  <c:v>2033.0</c:v>
                </c:pt>
                <c:pt idx="44">
                  <c:v>2034.0</c:v>
                </c:pt>
                <c:pt idx="45">
                  <c:v>2035.0</c:v>
                </c:pt>
                <c:pt idx="46">
                  <c:v>2036.0</c:v>
                </c:pt>
                <c:pt idx="47">
                  <c:v>2037.0</c:v>
                </c:pt>
                <c:pt idx="48">
                  <c:v>2038.0</c:v>
                </c:pt>
                <c:pt idx="49">
                  <c:v>2039.0</c:v>
                </c:pt>
                <c:pt idx="50">
                  <c:v>2040.0</c:v>
                </c:pt>
                <c:pt idx="51">
                  <c:v>2041.0</c:v>
                </c:pt>
                <c:pt idx="52">
                  <c:v>2042.0</c:v>
                </c:pt>
                <c:pt idx="53">
                  <c:v>2043.0</c:v>
                </c:pt>
                <c:pt idx="54">
                  <c:v>2044.0</c:v>
                </c:pt>
                <c:pt idx="55" formatCode="0">
                  <c:v>2045.0</c:v>
                </c:pt>
              </c:numCache>
            </c:numRef>
          </c:cat>
          <c:val>
            <c:numRef>
              <c:f>Graphs!$F$9:$F$49</c:f>
              <c:numCache>
                <c:formatCode>#,##0.00</c:formatCode>
                <c:ptCount val="41"/>
                <c:pt idx="40">
                  <c:v>7397.0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746-824D-B214-254E1B00A911}"/>
            </c:ext>
          </c:extLst>
        </c:ser>
        <c:marker val="1"/>
        <c:axId val="318179624"/>
        <c:axId val="318187640"/>
      </c:lineChart>
      <c:catAx>
        <c:axId val="3181796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CA"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 sz="1400"/>
                  <a:t>Year</a:t>
                </a:r>
              </a:p>
            </c:rich>
          </c:tx>
          <c:layout>
            <c:manualLayout>
              <c:xMode val="edge"/>
              <c:yMode val="edge"/>
              <c:x val="0.481756690007845"/>
              <c:y val="0.8756246870875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8187640"/>
        <c:crosses val="autoZero"/>
        <c:auto val="1"/>
        <c:lblAlgn val="ctr"/>
        <c:lblOffset val="100"/>
        <c:tickLblSkip val="5"/>
        <c:tickMarkSkip val="5"/>
      </c:catAx>
      <c:valAx>
        <c:axId val="318187640"/>
        <c:scaling>
          <c:orientation val="minMax"/>
          <c:min val="5000.0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8179624"/>
        <c:crosses val="autoZero"/>
        <c:crossBetween val="between"/>
        <c:majorUnit val="5000.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887616584827265"/>
          <c:y val="0.925160893905603"/>
          <c:w val="0.874924310660429"/>
          <c:h val="0.0748391060943971"/>
        </c:manualLayout>
      </c:layout>
      <c:spPr>
        <a:noFill/>
        <a:ln w="25400">
          <a:noFill/>
        </a:ln>
      </c:spPr>
      <c:txPr>
        <a:bodyPr/>
        <a:lstStyle/>
        <a:p>
          <a:pPr>
            <a:defRPr lang="en-CA"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0000000000001" r="0.750000000000001" t="1.0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Individuals using the Internet</a:t>
            </a:r>
          </a:p>
        </c:rich>
      </c:tx>
      <c:layout>
        <c:manualLayout>
          <c:xMode val="edge"/>
          <c:yMode val="edge"/>
          <c:x val="0.261950950398716"/>
          <c:y val="0.0466217202082967"/>
        </c:manualLayout>
      </c:layout>
    </c:title>
    <c:plotArea>
      <c:layout>
        <c:manualLayout>
          <c:layoutTarget val="inner"/>
          <c:xMode val="edge"/>
          <c:yMode val="edge"/>
          <c:x val="0.120746777671899"/>
          <c:y val="0.151095469126965"/>
          <c:w val="0.841517461591186"/>
          <c:h val="0.592505898883852"/>
        </c:manualLayout>
      </c:layout>
      <c:lineChart>
        <c:grouping val="standard"/>
        <c:ser>
          <c:idx val="1"/>
          <c:order val="0"/>
          <c:tx>
            <c:strRef>
              <c:f>Graphs!$CD$3</c:f>
              <c:strCache>
                <c:ptCount val="1"/>
                <c:pt idx="0">
                  <c:v>Data 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Graphs!$CC$9:$CC$64</c:f>
              <c:numCache>
                <c:formatCode>General</c:formatCode>
                <c:ptCount val="56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  <c:pt idx="23">
                  <c:v>2013.0</c:v>
                </c:pt>
                <c:pt idx="24">
                  <c:v>2014.0</c:v>
                </c:pt>
                <c:pt idx="25">
                  <c:v>2015.0</c:v>
                </c:pt>
                <c:pt idx="26">
                  <c:v>2016.0</c:v>
                </c:pt>
                <c:pt idx="27">
                  <c:v>2017.0</c:v>
                </c:pt>
                <c:pt idx="28">
                  <c:v>2018.0</c:v>
                </c:pt>
                <c:pt idx="29">
                  <c:v>2019.0</c:v>
                </c:pt>
                <c:pt idx="30">
                  <c:v>2020.0</c:v>
                </c:pt>
                <c:pt idx="31">
                  <c:v>2021.0</c:v>
                </c:pt>
                <c:pt idx="32">
                  <c:v>2022.0</c:v>
                </c:pt>
                <c:pt idx="33">
                  <c:v>2023.0</c:v>
                </c:pt>
                <c:pt idx="34">
                  <c:v>2024.0</c:v>
                </c:pt>
                <c:pt idx="35">
                  <c:v>2025.0</c:v>
                </c:pt>
                <c:pt idx="36">
                  <c:v>2026.0</c:v>
                </c:pt>
                <c:pt idx="37">
                  <c:v>2027.0</c:v>
                </c:pt>
                <c:pt idx="38">
                  <c:v>2028.0</c:v>
                </c:pt>
                <c:pt idx="39">
                  <c:v>2029.0</c:v>
                </c:pt>
                <c:pt idx="40">
                  <c:v>2030.0</c:v>
                </c:pt>
                <c:pt idx="41">
                  <c:v>2031.0</c:v>
                </c:pt>
                <c:pt idx="42">
                  <c:v>2032.0</c:v>
                </c:pt>
                <c:pt idx="43">
                  <c:v>2033.0</c:v>
                </c:pt>
                <c:pt idx="44">
                  <c:v>2034.0</c:v>
                </c:pt>
                <c:pt idx="45">
                  <c:v>2035.0</c:v>
                </c:pt>
                <c:pt idx="46">
                  <c:v>2036.0</c:v>
                </c:pt>
                <c:pt idx="47">
                  <c:v>2037.0</c:v>
                </c:pt>
                <c:pt idx="48">
                  <c:v>2038.0</c:v>
                </c:pt>
                <c:pt idx="49">
                  <c:v>2039.0</c:v>
                </c:pt>
                <c:pt idx="50">
                  <c:v>2040.0</c:v>
                </c:pt>
                <c:pt idx="51">
                  <c:v>2041.0</c:v>
                </c:pt>
                <c:pt idx="52">
                  <c:v>2042.0</c:v>
                </c:pt>
                <c:pt idx="53">
                  <c:v>2043.0</c:v>
                </c:pt>
                <c:pt idx="54">
                  <c:v>2044.0</c:v>
                </c:pt>
                <c:pt idx="55" formatCode="0">
                  <c:v>2045.0</c:v>
                </c:pt>
              </c:numCache>
            </c:numRef>
          </c:cat>
          <c:val>
            <c:numRef>
              <c:f>Graphs!$CD$9:$CD$49</c:f>
              <c:numCache>
                <c:formatCode>0.00</c:formatCode>
                <c:ptCount val="41"/>
                <c:pt idx="0">
                  <c:v>0.0492353503886526</c:v>
                </c:pt>
                <c:pt idx="1">
                  <c:v>0.0791811448606764</c:v>
                </c:pt>
                <c:pt idx="2">
                  <c:v>0.125363507571836</c:v>
                </c:pt>
                <c:pt idx="3">
                  <c:v>0.178899926843962</c:v>
                </c:pt>
                <c:pt idx="4">
                  <c:v>0.359900198627025</c:v>
                </c:pt>
                <c:pt idx="5">
                  <c:v>0.681457000731262</c:v>
                </c:pt>
                <c:pt idx="6">
                  <c:v>1.323469816708921</c:v>
                </c:pt>
                <c:pt idx="7">
                  <c:v>2.039508472113581</c:v>
                </c:pt>
                <c:pt idx="8">
                  <c:v>3.136405826167296</c:v>
                </c:pt>
                <c:pt idx="9">
                  <c:v>4.629935041353823</c:v>
                </c:pt>
                <c:pt idx="10">
                  <c:v>6.733880381726714</c:v>
                </c:pt>
                <c:pt idx="11">
                  <c:v>8.05907355321202</c:v>
                </c:pt>
                <c:pt idx="12">
                  <c:v>10.52836869067321</c:v>
                </c:pt>
                <c:pt idx="13">
                  <c:v>12.20976598316829</c:v>
                </c:pt>
                <c:pt idx="14">
                  <c:v>14.09822931886118</c:v>
                </c:pt>
                <c:pt idx="15">
                  <c:v>17.0</c:v>
                </c:pt>
                <c:pt idx="16">
                  <c:v>18.0</c:v>
                </c:pt>
                <c:pt idx="17">
                  <c:v>21.0</c:v>
                </c:pt>
                <c:pt idx="18">
                  <c:v>23.0</c:v>
                </c:pt>
                <c:pt idx="19">
                  <c:v>26.0</c:v>
                </c:pt>
                <c:pt idx="20">
                  <c:v>29.0</c:v>
                </c:pt>
                <c:pt idx="21">
                  <c:v>32.0</c:v>
                </c:pt>
                <c:pt idx="22">
                  <c:v>35.0</c:v>
                </c:pt>
                <c:pt idx="23">
                  <c:v>37.0</c:v>
                </c:pt>
                <c:pt idx="24">
                  <c:v>39.0</c:v>
                </c:pt>
                <c:pt idx="25">
                  <c:v>41.0</c:v>
                </c:pt>
                <c:pt idx="26">
                  <c:v>44.0</c:v>
                </c:pt>
                <c:pt idx="27">
                  <c:v>46.0</c:v>
                </c:pt>
                <c:pt idx="28">
                  <c:v>49.0</c:v>
                </c:pt>
                <c:pt idx="29">
                  <c:v>51.0</c:v>
                </c:pt>
                <c:pt idx="30">
                  <c:v>62.2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31-314B-9FB7-B69B1EAD098F}"/>
            </c:ext>
          </c:extLst>
        </c:ser>
        <c:ser>
          <c:idx val="2"/>
          <c:order val="1"/>
          <c:tx>
            <c:strRef>
              <c:f>Graphs!$CE$3</c:f>
              <c:strCache>
                <c:ptCount val="1"/>
                <c:pt idx="0">
                  <c:v>Extrapolation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Graphs!$CC$9:$CC$64</c:f>
              <c:numCache>
                <c:formatCode>General</c:formatCode>
                <c:ptCount val="56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  <c:pt idx="23">
                  <c:v>2013.0</c:v>
                </c:pt>
                <c:pt idx="24">
                  <c:v>2014.0</c:v>
                </c:pt>
                <c:pt idx="25">
                  <c:v>2015.0</c:v>
                </c:pt>
                <c:pt idx="26">
                  <c:v>2016.0</c:v>
                </c:pt>
                <c:pt idx="27">
                  <c:v>2017.0</c:v>
                </c:pt>
                <c:pt idx="28">
                  <c:v>2018.0</c:v>
                </c:pt>
                <c:pt idx="29">
                  <c:v>2019.0</c:v>
                </c:pt>
                <c:pt idx="30">
                  <c:v>2020.0</c:v>
                </c:pt>
                <c:pt idx="31">
                  <c:v>2021.0</c:v>
                </c:pt>
                <c:pt idx="32">
                  <c:v>2022.0</c:v>
                </c:pt>
                <c:pt idx="33">
                  <c:v>2023.0</c:v>
                </c:pt>
                <c:pt idx="34">
                  <c:v>2024.0</c:v>
                </c:pt>
                <c:pt idx="35">
                  <c:v>2025.0</c:v>
                </c:pt>
                <c:pt idx="36">
                  <c:v>2026.0</c:v>
                </c:pt>
                <c:pt idx="37">
                  <c:v>2027.0</c:v>
                </c:pt>
                <c:pt idx="38">
                  <c:v>2028.0</c:v>
                </c:pt>
                <c:pt idx="39">
                  <c:v>2029.0</c:v>
                </c:pt>
                <c:pt idx="40">
                  <c:v>2030.0</c:v>
                </c:pt>
                <c:pt idx="41">
                  <c:v>2031.0</c:v>
                </c:pt>
                <c:pt idx="42">
                  <c:v>2032.0</c:v>
                </c:pt>
                <c:pt idx="43">
                  <c:v>2033.0</c:v>
                </c:pt>
                <c:pt idx="44">
                  <c:v>2034.0</c:v>
                </c:pt>
                <c:pt idx="45">
                  <c:v>2035.0</c:v>
                </c:pt>
                <c:pt idx="46">
                  <c:v>2036.0</c:v>
                </c:pt>
                <c:pt idx="47">
                  <c:v>2037.0</c:v>
                </c:pt>
                <c:pt idx="48">
                  <c:v>2038.0</c:v>
                </c:pt>
                <c:pt idx="49">
                  <c:v>2039.0</c:v>
                </c:pt>
                <c:pt idx="50">
                  <c:v>2040.0</c:v>
                </c:pt>
                <c:pt idx="51">
                  <c:v>2041.0</c:v>
                </c:pt>
                <c:pt idx="52">
                  <c:v>2042.0</c:v>
                </c:pt>
                <c:pt idx="53">
                  <c:v>2043.0</c:v>
                </c:pt>
                <c:pt idx="54">
                  <c:v>2044.0</c:v>
                </c:pt>
                <c:pt idx="55" formatCode="0">
                  <c:v>2045.0</c:v>
                </c:pt>
              </c:numCache>
            </c:numRef>
          </c:cat>
          <c:val>
            <c:numRef>
              <c:f>Graphs!$CE$9:$CE$64</c:f>
              <c:numCache>
                <c:formatCode>0.00</c:formatCode>
                <c:ptCount val="56"/>
                <c:pt idx="29">
                  <c:v>53.8428208641707</c:v>
                </c:pt>
                <c:pt idx="30">
                  <c:v>56.7926975246518</c:v>
                </c:pt>
                <c:pt idx="31">
                  <c:v>59.7352836579084</c:v>
                </c:pt>
                <c:pt idx="32">
                  <c:v>62.6628392804414</c:v>
                </c:pt>
                <c:pt idx="33">
                  <c:v>65.5676243919879</c:v>
                </c:pt>
                <c:pt idx="34">
                  <c:v>68.4418990239501</c:v>
                </c:pt>
                <c:pt idx="35">
                  <c:v>71.2779231686145</c:v>
                </c:pt>
                <c:pt idx="36">
                  <c:v>74.0679568592458</c:v>
                </c:pt>
                <c:pt idx="37">
                  <c:v>76.8042600899934</c:v>
                </c:pt>
                <c:pt idx="38">
                  <c:v>79.4790928866714</c:v>
                </c:pt>
                <c:pt idx="39">
                  <c:v>82.0847152546048</c:v>
                </c:pt>
                <c:pt idx="40">
                  <c:v>84.6133872084319</c:v>
                </c:pt>
                <c:pt idx="41" formatCode="#,##0.00">
                  <c:v>85.30582806120311</c:v>
                </c:pt>
                <c:pt idx="42" formatCode="#,##0.00">
                  <c:v>85.99826891397433</c:v>
                </c:pt>
                <c:pt idx="43" formatCode="#,##0.00">
                  <c:v>86.69070976674554</c:v>
                </c:pt>
                <c:pt idx="44" formatCode="#,##0.00">
                  <c:v>87.38315061951675</c:v>
                </c:pt>
                <c:pt idx="45" formatCode="#,##0.00">
                  <c:v>88.07559147228797</c:v>
                </c:pt>
                <c:pt idx="46" formatCode="#,##0.00">
                  <c:v>88.76803232505918</c:v>
                </c:pt>
                <c:pt idx="47" formatCode="#,##0.00">
                  <c:v>89.46047317783039</c:v>
                </c:pt>
                <c:pt idx="48" formatCode="#,##0.00">
                  <c:v>90.15291403060161</c:v>
                </c:pt>
                <c:pt idx="49" formatCode="#,##0.00">
                  <c:v>90.84535488337282</c:v>
                </c:pt>
                <c:pt idx="50" formatCode="#,##0.00">
                  <c:v>91.53779573614403</c:v>
                </c:pt>
                <c:pt idx="51" formatCode="#,##0.00">
                  <c:v>92.23023658891524</c:v>
                </c:pt>
                <c:pt idx="52" formatCode="#,##0.00">
                  <c:v>92.92267744168646</c:v>
                </c:pt>
                <c:pt idx="53" formatCode="#,##0.00">
                  <c:v>93.61511829445767</c:v>
                </c:pt>
                <c:pt idx="54" formatCode="#,##0.00">
                  <c:v>94.30755914722888</c:v>
                </c:pt>
                <c:pt idx="55">
                  <c:v>95.0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631-314B-9FB7-B69B1EAD098F}"/>
            </c:ext>
          </c:extLst>
        </c:ser>
        <c:ser>
          <c:idx val="0"/>
          <c:order val="2"/>
          <c:tx>
            <c:strRef>
              <c:f>Graphs!$CF$3</c:f>
              <c:strCache>
                <c:ptCount val="1"/>
                <c:pt idx="0">
                  <c:v>Computed trajectory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Graphs!$CC$9:$CC$64</c:f>
              <c:numCache>
                <c:formatCode>General</c:formatCode>
                <c:ptCount val="56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  <c:pt idx="23">
                  <c:v>2013.0</c:v>
                </c:pt>
                <c:pt idx="24">
                  <c:v>2014.0</c:v>
                </c:pt>
                <c:pt idx="25">
                  <c:v>2015.0</c:v>
                </c:pt>
                <c:pt idx="26">
                  <c:v>2016.0</c:v>
                </c:pt>
                <c:pt idx="27">
                  <c:v>2017.0</c:v>
                </c:pt>
                <c:pt idx="28">
                  <c:v>2018.0</c:v>
                </c:pt>
                <c:pt idx="29">
                  <c:v>2019.0</c:v>
                </c:pt>
                <c:pt idx="30">
                  <c:v>2020.0</c:v>
                </c:pt>
                <c:pt idx="31">
                  <c:v>2021.0</c:v>
                </c:pt>
                <c:pt idx="32">
                  <c:v>2022.0</c:v>
                </c:pt>
                <c:pt idx="33">
                  <c:v>2023.0</c:v>
                </c:pt>
                <c:pt idx="34">
                  <c:v>2024.0</c:v>
                </c:pt>
                <c:pt idx="35">
                  <c:v>2025.0</c:v>
                </c:pt>
                <c:pt idx="36">
                  <c:v>2026.0</c:v>
                </c:pt>
                <c:pt idx="37">
                  <c:v>2027.0</c:v>
                </c:pt>
                <c:pt idx="38">
                  <c:v>2028.0</c:v>
                </c:pt>
                <c:pt idx="39">
                  <c:v>2029.0</c:v>
                </c:pt>
                <c:pt idx="40">
                  <c:v>2030.0</c:v>
                </c:pt>
                <c:pt idx="41">
                  <c:v>2031.0</c:v>
                </c:pt>
                <c:pt idx="42">
                  <c:v>2032.0</c:v>
                </c:pt>
                <c:pt idx="43">
                  <c:v>2033.0</c:v>
                </c:pt>
                <c:pt idx="44">
                  <c:v>2034.0</c:v>
                </c:pt>
                <c:pt idx="45">
                  <c:v>2035.0</c:v>
                </c:pt>
                <c:pt idx="46">
                  <c:v>2036.0</c:v>
                </c:pt>
                <c:pt idx="47">
                  <c:v>2037.0</c:v>
                </c:pt>
                <c:pt idx="48">
                  <c:v>2038.0</c:v>
                </c:pt>
                <c:pt idx="49">
                  <c:v>2039.0</c:v>
                </c:pt>
                <c:pt idx="50">
                  <c:v>2040.0</c:v>
                </c:pt>
                <c:pt idx="51">
                  <c:v>2041.0</c:v>
                </c:pt>
                <c:pt idx="52">
                  <c:v>2042.0</c:v>
                </c:pt>
                <c:pt idx="53">
                  <c:v>2043.0</c:v>
                </c:pt>
                <c:pt idx="54">
                  <c:v>2044.0</c:v>
                </c:pt>
                <c:pt idx="55" formatCode="0">
                  <c:v>2045.0</c:v>
                </c:pt>
              </c:numCache>
            </c:numRef>
          </c:cat>
          <c:val>
            <c:numRef>
              <c:f>Graphs!$CF$9:$CF$49</c:f>
              <c:numCache>
                <c:formatCode>0.00</c:formatCode>
                <c:ptCount val="41"/>
                <c:pt idx="0">
                  <c:v>-0.0837385766208171</c:v>
                </c:pt>
                <c:pt idx="1">
                  <c:v>-0.289331121370196</c:v>
                </c:pt>
                <c:pt idx="2">
                  <c:v>-0.277754561975598</c:v>
                </c:pt>
                <c:pt idx="3">
                  <c:v>-0.0567488800734281</c:v>
                </c:pt>
                <c:pt idx="4">
                  <c:v>0.365945929661393</c:v>
                </c:pt>
                <c:pt idx="5">
                  <c:v>0.98258988559246</c:v>
                </c:pt>
                <c:pt idx="6">
                  <c:v>1.78544299490749</c:v>
                </c:pt>
                <c:pt idx="7">
                  <c:v>2.76676527783274</c:v>
                </c:pt>
                <c:pt idx="8">
                  <c:v>3.91881674155592</c:v>
                </c:pt>
                <c:pt idx="9">
                  <c:v>5.2338573988527</c:v>
                </c:pt>
                <c:pt idx="10">
                  <c:v>6.70414726249873</c:v>
                </c:pt>
                <c:pt idx="11">
                  <c:v>8.32194634713232</c:v>
                </c:pt>
                <c:pt idx="12">
                  <c:v>10.0795146636664</c:v>
                </c:pt>
                <c:pt idx="13">
                  <c:v>11.9691122267395</c:v>
                </c:pt>
                <c:pt idx="14">
                  <c:v>13.9829990491271</c:v>
                </c:pt>
                <c:pt idx="15">
                  <c:v>16.1134351380169</c:v>
                </c:pt>
                <c:pt idx="16">
                  <c:v>18.3526805117726</c:v>
                </c:pt>
                <c:pt idx="17">
                  <c:v>20.6929951813071</c:v>
                </c:pt>
                <c:pt idx="18">
                  <c:v>23.1266391593962</c:v>
                </c:pt>
                <c:pt idx="19">
                  <c:v>25.6458724532276</c:v>
                </c:pt>
                <c:pt idx="20">
                  <c:v>28.2429550848901</c:v>
                </c:pt>
                <c:pt idx="21">
                  <c:v>30.9101470652967</c:v>
                </c:pt>
                <c:pt idx="22">
                  <c:v>33.6397083997726</c:v>
                </c:pt>
                <c:pt idx="23">
                  <c:v>36.4238991104066</c:v>
                </c:pt>
                <c:pt idx="24">
                  <c:v>39.2549791969358</c:v>
                </c:pt>
                <c:pt idx="25">
                  <c:v>42.1252086907625</c:v>
                </c:pt>
                <c:pt idx="26">
                  <c:v>45.0268475823104</c:v>
                </c:pt>
                <c:pt idx="27">
                  <c:v>47.952155906707</c:v>
                </c:pt>
                <c:pt idx="28">
                  <c:v>50.8933936618268</c:v>
                </c:pt>
                <c:pt idx="29">
                  <c:v>53.8428208641707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631-314B-9FB7-B69B1EAD098F}"/>
            </c:ext>
          </c:extLst>
        </c:ser>
        <c:ser>
          <c:idx val="3"/>
          <c:order val="3"/>
          <c:tx>
            <c:strRef>
              <c:f>Graphs!$CG$3</c:f>
              <c:strCache>
                <c:ptCount val="1"/>
                <c:pt idx="0">
                  <c:v>Best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1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</c:spPr>
          </c:marker>
          <c:cat>
            <c:numRef>
              <c:f>Graphs!$CC$9:$CC$64</c:f>
              <c:numCache>
                <c:formatCode>General</c:formatCode>
                <c:ptCount val="56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  <c:pt idx="23">
                  <c:v>2013.0</c:v>
                </c:pt>
                <c:pt idx="24">
                  <c:v>2014.0</c:v>
                </c:pt>
                <c:pt idx="25">
                  <c:v>2015.0</c:v>
                </c:pt>
                <c:pt idx="26">
                  <c:v>2016.0</c:v>
                </c:pt>
                <c:pt idx="27">
                  <c:v>2017.0</c:v>
                </c:pt>
                <c:pt idx="28">
                  <c:v>2018.0</c:v>
                </c:pt>
                <c:pt idx="29">
                  <c:v>2019.0</c:v>
                </c:pt>
                <c:pt idx="30">
                  <c:v>2020.0</c:v>
                </c:pt>
                <c:pt idx="31">
                  <c:v>2021.0</c:v>
                </c:pt>
                <c:pt idx="32">
                  <c:v>2022.0</c:v>
                </c:pt>
                <c:pt idx="33">
                  <c:v>2023.0</c:v>
                </c:pt>
                <c:pt idx="34">
                  <c:v>2024.0</c:v>
                </c:pt>
                <c:pt idx="35">
                  <c:v>2025.0</c:v>
                </c:pt>
                <c:pt idx="36">
                  <c:v>2026.0</c:v>
                </c:pt>
                <c:pt idx="37">
                  <c:v>2027.0</c:v>
                </c:pt>
                <c:pt idx="38">
                  <c:v>2028.0</c:v>
                </c:pt>
                <c:pt idx="39">
                  <c:v>2029.0</c:v>
                </c:pt>
                <c:pt idx="40">
                  <c:v>2030.0</c:v>
                </c:pt>
                <c:pt idx="41">
                  <c:v>2031.0</c:v>
                </c:pt>
                <c:pt idx="42">
                  <c:v>2032.0</c:v>
                </c:pt>
                <c:pt idx="43">
                  <c:v>2033.0</c:v>
                </c:pt>
                <c:pt idx="44">
                  <c:v>2034.0</c:v>
                </c:pt>
                <c:pt idx="45">
                  <c:v>2035.0</c:v>
                </c:pt>
                <c:pt idx="46">
                  <c:v>2036.0</c:v>
                </c:pt>
                <c:pt idx="47">
                  <c:v>2037.0</c:v>
                </c:pt>
                <c:pt idx="48">
                  <c:v>2038.0</c:v>
                </c:pt>
                <c:pt idx="49">
                  <c:v>2039.0</c:v>
                </c:pt>
                <c:pt idx="50">
                  <c:v>2040.0</c:v>
                </c:pt>
                <c:pt idx="51">
                  <c:v>2041.0</c:v>
                </c:pt>
                <c:pt idx="52">
                  <c:v>2042.0</c:v>
                </c:pt>
                <c:pt idx="53">
                  <c:v>2043.0</c:v>
                </c:pt>
                <c:pt idx="54">
                  <c:v>2044.0</c:v>
                </c:pt>
                <c:pt idx="55" formatCode="0">
                  <c:v>2045.0</c:v>
                </c:pt>
              </c:numCache>
            </c:numRef>
          </c:cat>
          <c:val>
            <c:numRef>
              <c:f>Graphs!$CG$9:$CG$65</c:f>
              <c:numCache>
                <c:formatCode>0.000</c:formatCode>
                <c:ptCount val="57"/>
                <c:pt idx="40" formatCode="General">
                  <c:v>88.57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631-314B-9FB7-B69B1EAD098F}"/>
            </c:ext>
          </c:extLst>
        </c:ser>
        <c:ser>
          <c:idx val="4"/>
          <c:order val="4"/>
          <c:tx>
            <c:strRef>
              <c:f>Graphs!$CH$3</c:f>
              <c:strCache>
                <c:ptCount val="1"/>
                <c:pt idx="0">
                  <c:v>Worst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10"/>
            <c:spPr>
              <a:solidFill>
                <a:schemeClr val="bg1">
                  <a:lumMod val="65000"/>
                </a:schemeClr>
              </a:solidFill>
              <a:ln>
                <a:noFill/>
              </a:ln>
            </c:spPr>
          </c:marker>
          <c:cat>
            <c:numRef>
              <c:f>Graphs!$CC$9:$CC$64</c:f>
              <c:numCache>
                <c:formatCode>General</c:formatCode>
                <c:ptCount val="56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  <c:pt idx="23">
                  <c:v>2013.0</c:v>
                </c:pt>
                <c:pt idx="24">
                  <c:v>2014.0</c:v>
                </c:pt>
                <c:pt idx="25">
                  <c:v>2015.0</c:v>
                </c:pt>
                <c:pt idx="26">
                  <c:v>2016.0</c:v>
                </c:pt>
                <c:pt idx="27">
                  <c:v>2017.0</c:v>
                </c:pt>
                <c:pt idx="28">
                  <c:v>2018.0</c:v>
                </c:pt>
                <c:pt idx="29">
                  <c:v>2019.0</c:v>
                </c:pt>
                <c:pt idx="30">
                  <c:v>2020.0</c:v>
                </c:pt>
                <c:pt idx="31">
                  <c:v>2021.0</c:v>
                </c:pt>
                <c:pt idx="32">
                  <c:v>2022.0</c:v>
                </c:pt>
                <c:pt idx="33">
                  <c:v>2023.0</c:v>
                </c:pt>
                <c:pt idx="34">
                  <c:v>2024.0</c:v>
                </c:pt>
                <c:pt idx="35">
                  <c:v>2025.0</c:v>
                </c:pt>
                <c:pt idx="36">
                  <c:v>2026.0</c:v>
                </c:pt>
                <c:pt idx="37">
                  <c:v>2027.0</c:v>
                </c:pt>
                <c:pt idx="38">
                  <c:v>2028.0</c:v>
                </c:pt>
                <c:pt idx="39">
                  <c:v>2029.0</c:v>
                </c:pt>
                <c:pt idx="40">
                  <c:v>2030.0</c:v>
                </c:pt>
                <c:pt idx="41">
                  <c:v>2031.0</c:v>
                </c:pt>
                <c:pt idx="42">
                  <c:v>2032.0</c:v>
                </c:pt>
                <c:pt idx="43">
                  <c:v>2033.0</c:v>
                </c:pt>
                <c:pt idx="44">
                  <c:v>2034.0</c:v>
                </c:pt>
                <c:pt idx="45">
                  <c:v>2035.0</c:v>
                </c:pt>
                <c:pt idx="46">
                  <c:v>2036.0</c:v>
                </c:pt>
                <c:pt idx="47">
                  <c:v>2037.0</c:v>
                </c:pt>
                <c:pt idx="48">
                  <c:v>2038.0</c:v>
                </c:pt>
                <c:pt idx="49">
                  <c:v>2039.0</c:v>
                </c:pt>
                <c:pt idx="50">
                  <c:v>2040.0</c:v>
                </c:pt>
                <c:pt idx="51">
                  <c:v>2041.0</c:v>
                </c:pt>
                <c:pt idx="52">
                  <c:v>2042.0</c:v>
                </c:pt>
                <c:pt idx="53">
                  <c:v>2043.0</c:v>
                </c:pt>
                <c:pt idx="54">
                  <c:v>2044.0</c:v>
                </c:pt>
                <c:pt idx="55" formatCode="0">
                  <c:v>2045.0</c:v>
                </c:pt>
              </c:numCache>
            </c:numRef>
          </c:cat>
          <c:val>
            <c:numRef>
              <c:f>Graphs!$CH$9:$CH$65</c:f>
              <c:numCache>
                <c:formatCode>0.000</c:formatCode>
                <c:ptCount val="57"/>
                <c:pt idx="40" formatCode="General">
                  <c:v>67.63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631-314B-9FB7-B69B1EAD098F}"/>
            </c:ext>
          </c:extLst>
        </c:ser>
        <c:marker val="1"/>
        <c:axId val="318703640"/>
        <c:axId val="324606664"/>
      </c:lineChart>
      <c:catAx>
        <c:axId val="3187036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CA"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 sz="1400"/>
                  <a:t>Year</a:t>
                </a:r>
              </a:p>
            </c:rich>
          </c:tx>
          <c:layout>
            <c:manualLayout>
              <c:xMode val="edge"/>
              <c:yMode val="edge"/>
              <c:x val="0.510343213467743"/>
              <c:y val="0.84239030727219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4606664"/>
        <c:crosses val="autoZero"/>
        <c:auto val="1"/>
        <c:lblAlgn val="ctr"/>
        <c:lblOffset val="100"/>
        <c:tickLblSkip val="5"/>
        <c:tickMarkSkip val="5"/>
      </c:catAx>
      <c:valAx>
        <c:axId val="324606664"/>
        <c:scaling>
          <c:orientation val="minMax"/>
          <c:max val="100.0"/>
          <c:min val="0.0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CA"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/>
                  <a:t>Percentage of population</a:t>
                </a:r>
              </a:p>
            </c:rich>
          </c:tx>
          <c:layout>
            <c:manualLayout>
              <c:xMode val="edge"/>
              <c:yMode val="edge"/>
              <c:x val="0.00920741595198689"/>
              <c:y val="0.159551684827275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8703640"/>
        <c:crosses val="autoZero"/>
        <c:crossBetween val="between"/>
        <c:majorUnit val="20.0"/>
        <c:minorUnit val="20.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8178945784643"/>
          <c:y val="0.901011161483602"/>
          <c:w val="0.845110085761573"/>
          <c:h val="0.0888878284153875"/>
        </c:manualLayout>
      </c:layout>
      <c:spPr>
        <a:noFill/>
        <a:ln w="25400">
          <a:noFill/>
        </a:ln>
      </c:spPr>
      <c:txPr>
        <a:bodyPr/>
        <a:lstStyle/>
        <a:p>
          <a:pPr>
            <a:defRPr lang="en-CA"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0000000000001" r="0.750000000000001" t="1.0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1600"/>
            </a:pPr>
            <a:r>
              <a:rPr lang="en-US" sz="1600" b="1"/>
              <a:t>Unemployment, total</a:t>
            </a:r>
            <a:r>
              <a:rPr lang="en-US" sz="1600"/>
              <a:t> </a:t>
            </a:r>
            <a:endParaRPr lang="en-US" sz="1200"/>
          </a:p>
        </c:rich>
      </c:tx>
      <c:layout>
        <c:manualLayout>
          <c:xMode val="edge"/>
          <c:yMode val="edge"/>
          <c:x val="0.378781926452742"/>
          <c:y val="0.0446428571428571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458954929020969"/>
          <c:y val="0.100100920483531"/>
          <c:w val="0.817220617523312"/>
          <c:h val="0.594292041619798"/>
        </c:manualLayout>
      </c:layout>
      <c:lineChart>
        <c:grouping val="standard"/>
        <c:ser>
          <c:idx val="1"/>
          <c:order val="0"/>
          <c:tx>
            <c:strRef>
              <c:f>Graphs!$R$3</c:f>
              <c:strCache>
                <c:ptCount val="1"/>
                <c:pt idx="0">
                  <c:v>Data 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cat>
            <c:numRef>
              <c:f>Graphs!$Q$9:$Q$66</c:f>
              <c:numCache>
                <c:formatCode>General</c:formatCode>
                <c:ptCount val="58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  <c:pt idx="23">
                  <c:v>2013.0</c:v>
                </c:pt>
                <c:pt idx="24">
                  <c:v>2014.0</c:v>
                </c:pt>
                <c:pt idx="25">
                  <c:v>2015.0</c:v>
                </c:pt>
                <c:pt idx="26">
                  <c:v>2016.0</c:v>
                </c:pt>
                <c:pt idx="27">
                  <c:v>2017.0</c:v>
                </c:pt>
                <c:pt idx="28">
                  <c:v>2018.0</c:v>
                </c:pt>
                <c:pt idx="29">
                  <c:v>2019.0</c:v>
                </c:pt>
                <c:pt idx="30">
                  <c:v>2020.0</c:v>
                </c:pt>
                <c:pt idx="31">
                  <c:v>2021.0</c:v>
                </c:pt>
                <c:pt idx="32">
                  <c:v>2022.0</c:v>
                </c:pt>
                <c:pt idx="33">
                  <c:v>2023.0</c:v>
                </c:pt>
                <c:pt idx="34">
                  <c:v>2024.0</c:v>
                </c:pt>
                <c:pt idx="35">
                  <c:v>2025.0</c:v>
                </c:pt>
                <c:pt idx="36">
                  <c:v>2026.0</c:v>
                </c:pt>
                <c:pt idx="37">
                  <c:v>2027.0</c:v>
                </c:pt>
                <c:pt idx="38">
                  <c:v>2028.0</c:v>
                </c:pt>
                <c:pt idx="39">
                  <c:v>2029.0</c:v>
                </c:pt>
                <c:pt idx="40">
                  <c:v>2030.0</c:v>
                </c:pt>
                <c:pt idx="41">
                  <c:v>2031.0</c:v>
                </c:pt>
                <c:pt idx="42">
                  <c:v>2032.0</c:v>
                </c:pt>
                <c:pt idx="43">
                  <c:v>2033.0</c:v>
                </c:pt>
                <c:pt idx="44">
                  <c:v>2034.0</c:v>
                </c:pt>
                <c:pt idx="45">
                  <c:v>2035.0</c:v>
                </c:pt>
                <c:pt idx="46">
                  <c:v>2036.0</c:v>
                </c:pt>
                <c:pt idx="47">
                  <c:v>2037.0</c:v>
                </c:pt>
                <c:pt idx="48">
                  <c:v>2038.0</c:v>
                </c:pt>
                <c:pt idx="49">
                  <c:v>2039.0</c:v>
                </c:pt>
                <c:pt idx="50">
                  <c:v>2040.0</c:v>
                </c:pt>
                <c:pt idx="51">
                  <c:v>2041.0</c:v>
                </c:pt>
                <c:pt idx="52">
                  <c:v>2042.0</c:v>
                </c:pt>
                <c:pt idx="53">
                  <c:v>2043.0</c:v>
                </c:pt>
                <c:pt idx="54">
                  <c:v>2044.0</c:v>
                </c:pt>
                <c:pt idx="55" formatCode="0.00">
                  <c:v>2045.0</c:v>
                </c:pt>
              </c:numCache>
            </c:numRef>
          </c:cat>
          <c:val>
            <c:numRef>
              <c:f>Graphs!$R$10:$R$64</c:f>
              <c:numCache>
                <c:formatCode>0.00</c:formatCode>
                <c:ptCount val="55"/>
                <c:pt idx="0">
                  <c:v>4.799869273879733</c:v>
                </c:pt>
                <c:pt idx="1">
                  <c:v>4.96286241551862</c:v>
                </c:pt>
                <c:pt idx="2">
                  <c:v>5.230848171262395</c:v>
                </c:pt>
                <c:pt idx="3">
                  <c:v>5.486188827105368</c:v>
                </c:pt>
                <c:pt idx="4">
                  <c:v>5.625570567393009</c:v>
                </c:pt>
                <c:pt idx="5">
                  <c:v>5.700035376119625</c:v>
                </c:pt>
                <c:pt idx="6">
                  <c:v>5.703383809060613</c:v>
                </c:pt>
                <c:pt idx="7">
                  <c:v>5.857247197737027</c:v>
                </c:pt>
                <c:pt idx="8">
                  <c:v>5.969774191447675</c:v>
                </c:pt>
                <c:pt idx="9">
                  <c:v>5.769080837651287</c:v>
                </c:pt>
                <c:pt idx="10">
                  <c:v>5.856252722404127</c:v>
                </c:pt>
                <c:pt idx="11">
                  <c:v>6.074848718255235</c:v>
                </c:pt>
                <c:pt idx="12">
                  <c:v>6.164369527452829</c:v>
                </c:pt>
                <c:pt idx="13">
                  <c:v>6.001752030188242</c:v>
                </c:pt>
                <c:pt idx="14">
                  <c:v>5.898289694070144</c:v>
                </c:pt>
                <c:pt idx="15">
                  <c:v>5.632651861984616</c:v>
                </c:pt>
                <c:pt idx="16">
                  <c:v>5.416889390785499</c:v>
                </c:pt>
                <c:pt idx="17">
                  <c:v>5.41031943190966</c:v>
                </c:pt>
                <c:pt idx="18">
                  <c:v>6.005675682468742</c:v>
                </c:pt>
                <c:pt idx="19">
                  <c:v>5.902055505944544</c:v>
                </c:pt>
                <c:pt idx="20">
                  <c:v>5.765093053066199</c:v>
                </c:pt>
                <c:pt idx="21">
                  <c:v>5.737712554786469</c:v>
                </c:pt>
                <c:pt idx="22">
                  <c:v>5.727648634356909</c:v>
                </c:pt>
                <c:pt idx="23">
                  <c:v>5.603743318989271</c:v>
                </c:pt>
                <c:pt idx="24">
                  <c:v>5.620229528794866</c:v>
                </c:pt>
                <c:pt idx="25">
                  <c:v>5.656574943345206</c:v>
                </c:pt>
                <c:pt idx="26">
                  <c:v>5.557731188363566</c:v>
                </c:pt>
                <c:pt idx="27">
                  <c:v>5.389808034100453</c:v>
                </c:pt>
                <c:pt idx="28">
                  <c:v>5.357098311212353</c:v>
                </c:pt>
                <c:pt idx="29">
                  <c:v>6.573003526328963</c:v>
                </c:pt>
                <c:pt idx="30">
                  <c:v>6.5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38-C446-AA0D-7BF86D794E3C}"/>
            </c:ext>
          </c:extLst>
        </c:ser>
        <c:ser>
          <c:idx val="2"/>
          <c:order val="1"/>
          <c:tx>
            <c:strRef>
              <c:f>Graphs!$S$3</c:f>
              <c:strCache>
                <c:ptCount val="1"/>
                <c:pt idx="0">
                  <c:v>Extrapolation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Graphs!$Q$9:$Q$66</c:f>
              <c:numCache>
                <c:formatCode>General</c:formatCode>
                <c:ptCount val="58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  <c:pt idx="23">
                  <c:v>2013.0</c:v>
                </c:pt>
                <c:pt idx="24">
                  <c:v>2014.0</c:v>
                </c:pt>
                <c:pt idx="25">
                  <c:v>2015.0</c:v>
                </c:pt>
                <c:pt idx="26">
                  <c:v>2016.0</c:v>
                </c:pt>
                <c:pt idx="27">
                  <c:v>2017.0</c:v>
                </c:pt>
                <c:pt idx="28">
                  <c:v>2018.0</c:v>
                </c:pt>
                <c:pt idx="29">
                  <c:v>2019.0</c:v>
                </c:pt>
                <c:pt idx="30">
                  <c:v>2020.0</c:v>
                </c:pt>
                <c:pt idx="31">
                  <c:v>2021.0</c:v>
                </c:pt>
                <c:pt idx="32">
                  <c:v>2022.0</c:v>
                </c:pt>
                <c:pt idx="33">
                  <c:v>2023.0</c:v>
                </c:pt>
                <c:pt idx="34">
                  <c:v>2024.0</c:v>
                </c:pt>
                <c:pt idx="35">
                  <c:v>2025.0</c:v>
                </c:pt>
                <c:pt idx="36">
                  <c:v>2026.0</c:v>
                </c:pt>
                <c:pt idx="37">
                  <c:v>2027.0</c:v>
                </c:pt>
                <c:pt idx="38">
                  <c:v>2028.0</c:v>
                </c:pt>
                <c:pt idx="39">
                  <c:v>2029.0</c:v>
                </c:pt>
                <c:pt idx="40">
                  <c:v>2030.0</c:v>
                </c:pt>
                <c:pt idx="41">
                  <c:v>2031.0</c:v>
                </c:pt>
                <c:pt idx="42">
                  <c:v>2032.0</c:v>
                </c:pt>
                <c:pt idx="43">
                  <c:v>2033.0</c:v>
                </c:pt>
                <c:pt idx="44">
                  <c:v>2034.0</c:v>
                </c:pt>
                <c:pt idx="45">
                  <c:v>2035.0</c:v>
                </c:pt>
                <c:pt idx="46">
                  <c:v>2036.0</c:v>
                </c:pt>
                <c:pt idx="47">
                  <c:v>2037.0</c:v>
                </c:pt>
                <c:pt idx="48">
                  <c:v>2038.0</c:v>
                </c:pt>
                <c:pt idx="49">
                  <c:v>2039.0</c:v>
                </c:pt>
                <c:pt idx="50">
                  <c:v>2040.0</c:v>
                </c:pt>
                <c:pt idx="51">
                  <c:v>2041.0</c:v>
                </c:pt>
                <c:pt idx="52">
                  <c:v>2042.0</c:v>
                </c:pt>
                <c:pt idx="53">
                  <c:v>2043.0</c:v>
                </c:pt>
                <c:pt idx="54">
                  <c:v>2044.0</c:v>
                </c:pt>
                <c:pt idx="55" formatCode="0.00">
                  <c:v>2045.0</c:v>
                </c:pt>
              </c:numCache>
            </c:numRef>
          </c:cat>
          <c:val>
            <c:numRef>
              <c:f>Graphs!$S$9:$S$64</c:f>
              <c:numCache>
                <c:formatCode>0.00</c:formatCode>
                <c:ptCount val="56"/>
                <c:pt idx="0">
                  <c:v>5.44</c:v>
                </c:pt>
                <c:pt idx="31">
                  <c:v>5.94616073419822</c:v>
                </c:pt>
                <c:pt idx="32">
                  <c:v>5.9844703277445</c:v>
                </c:pt>
                <c:pt idx="33">
                  <c:v>6.00115978139054</c:v>
                </c:pt>
                <c:pt idx="34">
                  <c:v>5.99486196256605</c:v>
                </c:pt>
                <c:pt idx="35">
                  <c:v>5.96609276312822</c:v>
                </c:pt>
                <c:pt idx="36">
                  <c:v>5.91720883958639</c:v>
                </c:pt>
                <c:pt idx="37">
                  <c:v>5.85221456532835</c:v>
                </c:pt>
                <c:pt idx="38">
                  <c:v>5.7764340085414</c:v>
                </c:pt>
                <c:pt idx="39">
                  <c:v>5.69607480607061</c:v>
                </c:pt>
                <c:pt idx="40">
                  <c:v>5.61771965890483</c:v>
                </c:pt>
                <c:pt idx="41" formatCode="#,##0.00">
                  <c:v>5.509871681644508</c:v>
                </c:pt>
                <c:pt idx="42" formatCode="#,##0.00">
                  <c:v>5.402023704384186</c:v>
                </c:pt>
                <c:pt idx="43" formatCode="#,##0.00">
                  <c:v>5.294175727123864</c:v>
                </c:pt>
                <c:pt idx="44" formatCode="#,##0.00">
                  <c:v>5.186327749863542</c:v>
                </c:pt>
                <c:pt idx="45" formatCode="#,##0.00">
                  <c:v>5.07847977260322</c:v>
                </c:pt>
                <c:pt idx="46" formatCode="#,##0.00">
                  <c:v>4.970631795342898</c:v>
                </c:pt>
                <c:pt idx="47" formatCode="#,##0.00">
                  <c:v>4.862783818082576</c:v>
                </c:pt>
                <c:pt idx="48" formatCode="#,##0.00">
                  <c:v>4.754935840822254</c:v>
                </c:pt>
                <c:pt idx="49" formatCode="#,##0.00">
                  <c:v>4.647087863561932</c:v>
                </c:pt>
                <c:pt idx="50" formatCode="#,##0.00">
                  <c:v>4.53923988630161</c:v>
                </c:pt>
                <c:pt idx="51" formatCode="#,##0.00">
                  <c:v>4.431391909041288</c:v>
                </c:pt>
                <c:pt idx="52" formatCode="#,##0.00">
                  <c:v>4.323543931780966</c:v>
                </c:pt>
                <c:pt idx="53" formatCode="#,##0.00">
                  <c:v>4.215695954520644</c:v>
                </c:pt>
                <c:pt idx="54" formatCode="#,##0.00">
                  <c:v>4.107847977260322</c:v>
                </c:pt>
                <c:pt idx="55">
                  <c:v>4.0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638-C446-AA0D-7BF86D794E3C}"/>
            </c:ext>
          </c:extLst>
        </c:ser>
        <c:ser>
          <c:idx val="3"/>
          <c:order val="2"/>
          <c:tx>
            <c:strRef>
              <c:f>Graphs!$T$3</c:f>
              <c:strCache>
                <c:ptCount val="1"/>
                <c:pt idx="0">
                  <c:v>Computed trajectory</c:v>
                </c:pt>
              </c:strCache>
            </c:strRef>
          </c:tx>
          <c:spPr>
            <a:ln w="28575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Graphs!$Q$9:$Q$66</c:f>
              <c:numCache>
                <c:formatCode>General</c:formatCode>
                <c:ptCount val="58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  <c:pt idx="23">
                  <c:v>2013.0</c:v>
                </c:pt>
                <c:pt idx="24">
                  <c:v>2014.0</c:v>
                </c:pt>
                <c:pt idx="25">
                  <c:v>2015.0</c:v>
                </c:pt>
                <c:pt idx="26">
                  <c:v>2016.0</c:v>
                </c:pt>
                <c:pt idx="27">
                  <c:v>2017.0</c:v>
                </c:pt>
                <c:pt idx="28">
                  <c:v>2018.0</c:v>
                </c:pt>
                <c:pt idx="29">
                  <c:v>2019.0</c:v>
                </c:pt>
                <c:pt idx="30">
                  <c:v>2020.0</c:v>
                </c:pt>
                <c:pt idx="31">
                  <c:v>2021.0</c:v>
                </c:pt>
                <c:pt idx="32">
                  <c:v>2022.0</c:v>
                </c:pt>
                <c:pt idx="33">
                  <c:v>2023.0</c:v>
                </c:pt>
                <c:pt idx="34">
                  <c:v>2024.0</c:v>
                </c:pt>
                <c:pt idx="35">
                  <c:v>2025.0</c:v>
                </c:pt>
                <c:pt idx="36">
                  <c:v>2026.0</c:v>
                </c:pt>
                <c:pt idx="37">
                  <c:v>2027.0</c:v>
                </c:pt>
                <c:pt idx="38">
                  <c:v>2028.0</c:v>
                </c:pt>
                <c:pt idx="39">
                  <c:v>2029.0</c:v>
                </c:pt>
                <c:pt idx="40">
                  <c:v>2030.0</c:v>
                </c:pt>
                <c:pt idx="41">
                  <c:v>2031.0</c:v>
                </c:pt>
                <c:pt idx="42">
                  <c:v>2032.0</c:v>
                </c:pt>
                <c:pt idx="43">
                  <c:v>2033.0</c:v>
                </c:pt>
                <c:pt idx="44">
                  <c:v>2034.0</c:v>
                </c:pt>
                <c:pt idx="45">
                  <c:v>2035.0</c:v>
                </c:pt>
                <c:pt idx="46">
                  <c:v>2036.0</c:v>
                </c:pt>
                <c:pt idx="47">
                  <c:v>2037.0</c:v>
                </c:pt>
                <c:pt idx="48">
                  <c:v>2038.0</c:v>
                </c:pt>
                <c:pt idx="49">
                  <c:v>2039.0</c:v>
                </c:pt>
                <c:pt idx="50">
                  <c:v>2040.0</c:v>
                </c:pt>
                <c:pt idx="51">
                  <c:v>2041.0</c:v>
                </c:pt>
                <c:pt idx="52">
                  <c:v>2042.0</c:v>
                </c:pt>
                <c:pt idx="53">
                  <c:v>2043.0</c:v>
                </c:pt>
                <c:pt idx="54">
                  <c:v>2044.0</c:v>
                </c:pt>
                <c:pt idx="55" formatCode="0.00">
                  <c:v>2045.0</c:v>
                </c:pt>
              </c:numCache>
            </c:numRef>
          </c:cat>
          <c:val>
            <c:numRef>
              <c:f>Graphs!$T$9:$T$65</c:f>
              <c:numCache>
                <c:formatCode>0.00</c:formatCode>
                <c:ptCount val="57"/>
                <c:pt idx="0">
                  <c:v>5.44127444985267</c:v>
                </c:pt>
                <c:pt idx="1">
                  <c:v>5.44333856636476</c:v>
                </c:pt>
                <c:pt idx="2">
                  <c:v>5.46810986917231</c:v>
                </c:pt>
                <c:pt idx="3">
                  <c:v>5.51355919329514</c:v>
                </c:pt>
                <c:pt idx="4">
                  <c:v>5.57596351384441</c:v>
                </c:pt>
                <c:pt idx="5">
                  <c:v>5.65021092116994</c:v>
                </c:pt>
                <c:pt idx="6">
                  <c:v>5.7302193678323</c:v>
                </c:pt>
                <c:pt idx="7">
                  <c:v>5.80943488534039</c:v>
                </c:pt>
                <c:pt idx="8">
                  <c:v>5.88136845875377</c:v>
                </c:pt>
                <c:pt idx="9">
                  <c:v>5.94012758055266</c:v>
                </c:pt>
                <c:pt idx="10">
                  <c:v>5.98089894103167</c:v>
                </c:pt>
                <c:pt idx="11">
                  <c:v>6.00034271517149</c:v>
                </c:pt>
                <c:pt idx="12">
                  <c:v>5.9968661476022</c:v>
                </c:pt>
                <c:pt idx="13">
                  <c:v>5.97075402468395</c:v>
                </c:pt>
                <c:pt idx="14">
                  <c:v>5.92414534595969</c:v>
                </c:pt>
                <c:pt idx="15">
                  <c:v>5.86085810596014</c:v>
                </c:pt>
                <c:pt idx="16">
                  <c:v>5.78607653952737</c:v>
                </c:pt>
                <c:pt idx="17">
                  <c:v>5.70592645025538</c:v>
                </c:pt>
                <c:pt idx="18">
                  <c:v>5.62697340942521</c:v>
                </c:pt>
                <c:pt idx="19">
                  <c:v>5.55568493094899</c:v>
                </c:pt>
                <c:pt idx="20">
                  <c:v>5.49790067877723</c:v>
                </c:pt>
                <c:pt idx="21">
                  <c:v>5.45835410523671</c:v>
                </c:pt>
                <c:pt idx="22">
                  <c:v>5.44028470575232</c:v>
                </c:pt>
                <c:pt idx="23">
                  <c:v>5.44517265247855</c:v>
                </c:pt>
                <c:pt idx="24">
                  <c:v>5.47261754458065</c:v>
                </c:pt>
                <c:pt idx="25">
                  <c:v>5.5203712074523</c:v>
                </c:pt>
                <c:pt idx="26">
                  <c:v>5.58452185409035</c:v>
                </c:pt>
                <c:pt idx="27">
                  <c:v>5.65981452287153</c:v>
                </c:pt>
                <c:pt idx="28">
                  <c:v>5.74008154276373</c:v>
                </c:pt>
                <c:pt idx="29">
                  <c:v>5.81874776400225</c:v>
                </c:pt>
                <c:pt idx="30">
                  <c:v>5.88936916777634</c:v>
                </c:pt>
                <c:pt idx="31">
                  <c:v>5.94616073419822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638-C446-AA0D-7BF86D794E3C}"/>
            </c:ext>
          </c:extLst>
        </c:ser>
        <c:ser>
          <c:idx val="0"/>
          <c:order val="3"/>
          <c:tx>
            <c:strRef>
              <c:f>Graphs!$U$3</c:f>
              <c:strCache>
                <c:ptCount val="1"/>
                <c:pt idx="0">
                  <c:v>Best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1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</c:spPr>
          </c:marker>
          <c:cat>
            <c:numRef>
              <c:f>Graphs!$Q$9:$Q$66</c:f>
              <c:numCache>
                <c:formatCode>General</c:formatCode>
                <c:ptCount val="58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  <c:pt idx="23">
                  <c:v>2013.0</c:v>
                </c:pt>
                <c:pt idx="24">
                  <c:v>2014.0</c:v>
                </c:pt>
                <c:pt idx="25">
                  <c:v>2015.0</c:v>
                </c:pt>
                <c:pt idx="26">
                  <c:v>2016.0</c:v>
                </c:pt>
                <c:pt idx="27">
                  <c:v>2017.0</c:v>
                </c:pt>
                <c:pt idx="28">
                  <c:v>2018.0</c:v>
                </c:pt>
                <c:pt idx="29">
                  <c:v>2019.0</c:v>
                </c:pt>
                <c:pt idx="30">
                  <c:v>2020.0</c:v>
                </c:pt>
                <c:pt idx="31">
                  <c:v>2021.0</c:v>
                </c:pt>
                <c:pt idx="32">
                  <c:v>2022.0</c:v>
                </c:pt>
                <c:pt idx="33">
                  <c:v>2023.0</c:v>
                </c:pt>
                <c:pt idx="34">
                  <c:v>2024.0</c:v>
                </c:pt>
                <c:pt idx="35">
                  <c:v>2025.0</c:v>
                </c:pt>
                <c:pt idx="36">
                  <c:v>2026.0</c:v>
                </c:pt>
                <c:pt idx="37">
                  <c:v>2027.0</c:v>
                </c:pt>
                <c:pt idx="38">
                  <c:v>2028.0</c:v>
                </c:pt>
                <c:pt idx="39">
                  <c:v>2029.0</c:v>
                </c:pt>
                <c:pt idx="40">
                  <c:v>2030.0</c:v>
                </c:pt>
                <c:pt idx="41">
                  <c:v>2031.0</c:v>
                </c:pt>
                <c:pt idx="42">
                  <c:v>2032.0</c:v>
                </c:pt>
                <c:pt idx="43">
                  <c:v>2033.0</c:v>
                </c:pt>
                <c:pt idx="44">
                  <c:v>2034.0</c:v>
                </c:pt>
                <c:pt idx="45">
                  <c:v>2035.0</c:v>
                </c:pt>
                <c:pt idx="46">
                  <c:v>2036.0</c:v>
                </c:pt>
                <c:pt idx="47">
                  <c:v>2037.0</c:v>
                </c:pt>
                <c:pt idx="48">
                  <c:v>2038.0</c:v>
                </c:pt>
                <c:pt idx="49">
                  <c:v>2039.0</c:v>
                </c:pt>
                <c:pt idx="50">
                  <c:v>2040.0</c:v>
                </c:pt>
                <c:pt idx="51">
                  <c:v>2041.0</c:v>
                </c:pt>
                <c:pt idx="52">
                  <c:v>2042.0</c:v>
                </c:pt>
                <c:pt idx="53">
                  <c:v>2043.0</c:v>
                </c:pt>
                <c:pt idx="54">
                  <c:v>2044.0</c:v>
                </c:pt>
                <c:pt idx="55" formatCode="0.00">
                  <c:v>2045.0</c:v>
                </c:pt>
              </c:numCache>
            </c:numRef>
          </c:cat>
          <c:val>
            <c:numRef>
              <c:f>Graphs!$U$9:$U$65</c:f>
              <c:numCache>
                <c:formatCode>General</c:formatCode>
                <c:ptCount val="57"/>
                <c:pt idx="40">
                  <c:v>5.63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638-C446-AA0D-7BF86D794E3C}"/>
            </c:ext>
          </c:extLst>
        </c:ser>
        <c:ser>
          <c:idx val="4"/>
          <c:order val="4"/>
          <c:tx>
            <c:strRef>
              <c:f>Graphs!$V$3</c:f>
              <c:strCache>
                <c:ptCount val="1"/>
                <c:pt idx="0">
                  <c:v>Worst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10"/>
            <c:spPr>
              <a:solidFill>
                <a:schemeClr val="bg1">
                  <a:lumMod val="65000"/>
                </a:schemeClr>
              </a:solidFill>
              <a:ln>
                <a:noFill/>
              </a:ln>
            </c:spPr>
          </c:marker>
          <c:cat>
            <c:numRef>
              <c:f>Graphs!$Q$9:$Q$66</c:f>
              <c:numCache>
                <c:formatCode>General</c:formatCode>
                <c:ptCount val="58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  <c:pt idx="23">
                  <c:v>2013.0</c:v>
                </c:pt>
                <c:pt idx="24">
                  <c:v>2014.0</c:v>
                </c:pt>
                <c:pt idx="25">
                  <c:v>2015.0</c:v>
                </c:pt>
                <c:pt idx="26">
                  <c:v>2016.0</c:v>
                </c:pt>
                <c:pt idx="27">
                  <c:v>2017.0</c:v>
                </c:pt>
                <c:pt idx="28">
                  <c:v>2018.0</c:v>
                </c:pt>
                <c:pt idx="29">
                  <c:v>2019.0</c:v>
                </c:pt>
                <c:pt idx="30">
                  <c:v>2020.0</c:v>
                </c:pt>
                <c:pt idx="31">
                  <c:v>2021.0</c:v>
                </c:pt>
                <c:pt idx="32">
                  <c:v>2022.0</c:v>
                </c:pt>
                <c:pt idx="33">
                  <c:v>2023.0</c:v>
                </c:pt>
                <c:pt idx="34">
                  <c:v>2024.0</c:v>
                </c:pt>
                <c:pt idx="35">
                  <c:v>2025.0</c:v>
                </c:pt>
                <c:pt idx="36">
                  <c:v>2026.0</c:v>
                </c:pt>
                <c:pt idx="37">
                  <c:v>2027.0</c:v>
                </c:pt>
                <c:pt idx="38">
                  <c:v>2028.0</c:v>
                </c:pt>
                <c:pt idx="39">
                  <c:v>2029.0</c:v>
                </c:pt>
                <c:pt idx="40">
                  <c:v>2030.0</c:v>
                </c:pt>
                <c:pt idx="41">
                  <c:v>2031.0</c:v>
                </c:pt>
                <c:pt idx="42">
                  <c:v>2032.0</c:v>
                </c:pt>
                <c:pt idx="43">
                  <c:v>2033.0</c:v>
                </c:pt>
                <c:pt idx="44">
                  <c:v>2034.0</c:v>
                </c:pt>
                <c:pt idx="45">
                  <c:v>2035.0</c:v>
                </c:pt>
                <c:pt idx="46">
                  <c:v>2036.0</c:v>
                </c:pt>
                <c:pt idx="47">
                  <c:v>2037.0</c:v>
                </c:pt>
                <c:pt idx="48">
                  <c:v>2038.0</c:v>
                </c:pt>
                <c:pt idx="49">
                  <c:v>2039.0</c:v>
                </c:pt>
                <c:pt idx="50">
                  <c:v>2040.0</c:v>
                </c:pt>
                <c:pt idx="51">
                  <c:v>2041.0</c:v>
                </c:pt>
                <c:pt idx="52">
                  <c:v>2042.0</c:v>
                </c:pt>
                <c:pt idx="53">
                  <c:v>2043.0</c:v>
                </c:pt>
                <c:pt idx="54">
                  <c:v>2044.0</c:v>
                </c:pt>
                <c:pt idx="55" formatCode="0.00">
                  <c:v>2045.0</c:v>
                </c:pt>
              </c:numCache>
            </c:numRef>
          </c:cat>
          <c:val>
            <c:numRef>
              <c:f>Graphs!$V$9:$V$65</c:f>
              <c:numCache>
                <c:formatCode>General</c:formatCode>
                <c:ptCount val="57"/>
                <c:pt idx="40">
                  <c:v>11.43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638-C446-AA0D-7BF86D794E3C}"/>
            </c:ext>
          </c:extLst>
        </c:ser>
        <c:marker val="1"/>
        <c:axId val="324699608"/>
        <c:axId val="324707672"/>
      </c:lineChart>
      <c:catAx>
        <c:axId val="3246996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CA"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 sz="1400"/>
                  <a:t>Year</a:t>
                </a:r>
              </a:p>
            </c:rich>
          </c:tx>
          <c:layout>
            <c:manualLayout>
              <c:xMode val="edge"/>
              <c:yMode val="edge"/>
              <c:x val="0.507837467897158"/>
              <c:y val="0.82722347206599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4707672"/>
        <c:crosses val="autoZero"/>
        <c:auto val="1"/>
        <c:lblAlgn val="ctr"/>
        <c:lblOffset val="100"/>
        <c:tickLblSkip val="5"/>
        <c:tickMarkSkip val="5"/>
      </c:catAx>
      <c:valAx>
        <c:axId val="324707672"/>
        <c:scaling>
          <c:orientation val="minMax"/>
          <c:max val="12.0"/>
          <c:min val="4.0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4699608"/>
        <c:crosses val="autoZero"/>
        <c:crossBetween val="between"/>
        <c:majorUnit val="1.0"/>
        <c:minorUnit val="1.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/>
      <c:spPr>
        <a:noFill/>
        <a:ln w="25400">
          <a:noFill/>
        </a:ln>
      </c:spPr>
      <c:txPr>
        <a:bodyPr/>
        <a:lstStyle/>
        <a:p>
          <a:pPr>
            <a:defRPr lang="en-CA"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0000000000001" r="0.750000000000001" t="1.0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/>
            </a:pPr>
            <a:r>
              <a:rPr lang="en-US"/>
              <a:t>R&amp;D Expenditures (% of GDP)</a:t>
            </a:r>
          </a:p>
        </c:rich>
      </c:tx>
      <c:layout>
        <c:manualLayout>
          <c:xMode val="edge"/>
          <c:yMode val="edge"/>
          <c:x val="0.261950950398716"/>
          <c:y val="0.0466217202082967"/>
        </c:manualLayout>
      </c:layout>
    </c:title>
    <c:plotArea>
      <c:layout>
        <c:manualLayout>
          <c:layoutTarget val="inner"/>
          <c:xMode val="edge"/>
          <c:yMode val="edge"/>
          <c:x val="0.120746777671899"/>
          <c:y val="0.151095469126965"/>
          <c:w val="0.841517461591186"/>
          <c:h val="0.592505898883852"/>
        </c:manualLayout>
      </c:layout>
      <c:lineChart>
        <c:grouping val="standard"/>
        <c:ser>
          <c:idx val="1"/>
          <c:order val="0"/>
          <c:tx>
            <c:strRef>
              <c:f>Graphs!$CL$3</c:f>
              <c:strCache>
                <c:ptCount val="1"/>
                <c:pt idx="0">
                  <c:v>Data 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Graphs!$CK$9:$CK$64</c:f>
              <c:numCache>
                <c:formatCode>General</c:formatCode>
                <c:ptCount val="56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  <c:pt idx="23">
                  <c:v>2013.0</c:v>
                </c:pt>
                <c:pt idx="24">
                  <c:v>2014.0</c:v>
                </c:pt>
                <c:pt idx="25">
                  <c:v>2015.0</c:v>
                </c:pt>
                <c:pt idx="26">
                  <c:v>2016.0</c:v>
                </c:pt>
                <c:pt idx="27">
                  <c:v>2017.0</c:v>
                </c:pt>
                <c:pt idx="28">
                  <c:v>2018.0</c:v>
                </c:pt>
                <c:pt idx="29">
                  <c:v>2019.0</c:v>
                </c:pt>
                <c:pt idx="30">
                  <c:v>2020.0</c:v>
                </c:pt>
                <c:pt idx="31">
                  <c:v>2021.0</c:v>
                </c:pt>
                <c:pt idx="32">
                  <c:v>2022.0</c:v>
                </c:pt>
                <c:pt idx="33">
                  <c:v>2023.0</c:v>
                </c:pt>
                <c:pt idx="34">
                  <c:v>2024.0</c:v>
                </c:pt>
                <c:pt idx="35">
                  <c:v>2025.0</c:v>
                </c:pt>
                <c:pt idx="36">
                  <c:v>2026.0</c:v>
                </c:pt>
                <c:pt idx="37">
                  <c:v>2027.0</c:v>
                </c:pt>
                <c:pt idx="38">
                  <c:v>2028.0</c:v>
                </c:pt>
                <c:pt idx="39">
                  <c:v>2029.0</c:v>
                </c:pt>
                <c:pt idx="40">
                  <c:v>2030.0</c:v>
                </c:pt>
                <c:pt idx="41">
                  <c:v>2031.0</c:v>
                </c:pt>
                <c:pt idx="42">
                  <c:v>2032.0</c:v>
                </c:pt>
                <c:pt idx="43">
                  <c:v>2033.0</c:v>
                </c:pt>
                <c:pt idx="44">
                  <c:v>2034.0</c:v>
                </c:pt>
                <c:pt idx="45">
                  <c:v>2035.0</c:v>
                </c:pt>
                <c:pt idx="46">
                  <c:v>2036.0</c:v>
                </c:pt>
                <c:pt idx="47">
                  <c:v>2037.0</c:v>
                </c:pt>
                <c:pt idx="48">
                  <c:v>2038.0</c:v>
                </c:pt>
                <c:pt idx="49">
                  <c:v>2039.0</c:v>
                </c:pt>
                <c:pt idx="50">
                  <c:v>2040.0</c:v>
                </c:pt>
                <c:pt idx="51">
                  <c:v>2041.0</c:v>
                </c:pt>
                <c:pt idx="52">
                  <c:v>2042.0</c:v>
                </c:pt>
                <c:pt idx="53">
                  <c:v>2043.0</c:v>
                </c:pt>
                <c:pt idx="54">
                  <c:v>2044.0</c:v>
                </c:pt>
                <c:pt idx="55" formatCode="0">
                  <c:v>2045.0</c:v>
                </c:pt>
              </c:numCache>
            </c:numRef>
          </c:cat>
          <c:val>
            <c:numRef>
              <c:f>Graphs!$CL$9:$CL$64</c:f>
              <c:numCache>
                <c:formatCode>General</c:formatCode>
                <c:ptCount val="56"/>
                <c:pt idx="6" formatCode="0.0000">
                  <c:v>1.974266569368037</c:v>
                </c:pt>
                <c:pt idx="7" formatCode="0.0000">
                  <c:v>1.960507079456423</c:v>
                </c:pt>
                <c:pt idx="8" formatCode="0.0000">
                  <c:v>1.970142126236967</c:v>
                </c:pt>
                <c:pt idx="9" formatCode="0.0000">
                  <c:v>2.039594982017309</c:v>
                </c:pt>
                <c:pt idx="10" formatCode="0.0000">
                  <c:v>2.038563115734906</c:v>
                </c:pt>
                <c:pt idx="11" formatCode="0.0000">
                  <c:v>2.051339849077949</c:v>
                </c:pt>
                <c:pt idx="12" formatCode="0.0000">
                  <c:v>2.004810760255916</c:v>
                </c:pt>
                <c:pt idx="13" formatCode="0.0000">
                  <c:v>2.032726423358346</c:v>
                </c:pt>
                <c:pt idx="14" formatCode="0.0000">
                  <c:v>1.984399306064189</c:v>
                </c:pt>
                <c:pt idx="15" formatCode="0.0000">
                  <c:v>1.965906404016508</c:v>
                </c:pt>
                <c:pt idx="16" formatCode="0.0000">
                  <c:v>1.975069036319061</c:v>
                </c:pt>
                <c:pt idx="17" formatCode="0.0000">
                  <c:v>1.941478825126393</c:v>
                </c:pt>
                <c:pt idx="18" formatCode="0.0000">
                  <c:v>1.99543561434361</c:v>
                </c:pt>
                <c:pt idx="19" formatCode="0.0000">
                  <c:v>2.032186879136072</c:v>
                </c:pt>
                <c:pt idx="20" formatCode="0.0000">
                  <c:v>2.01732937298414</c:v>
                </c:pt>
                <c:pt idx="21" formatCode="0.0000">
                  <c:v>2.004211062054363</c:v>
                </c:pt>
                <c:pt idx="22" formatCode="0.0000">
                  <c:v>2.0338139008888</c:v>
                </c:pt>
                <c:pt idx="23" formatCode="0.0000">
                  <c:v>1.989427573165342</c:v>
                </c:pt>
                <c:pt idx="24" formatCode="0.0000">
                  <c:v>2.067896021252183</c:v>
                </c:pt>
                <c:pt idx="25" formatCode="0.0000">
                  <c:v>2.08623351995776</c:v>
                </c:pt>
                <c:pt idx="26" formatCode="0.0000">
                  <c:v>2.116691192129467</c:v>
                </c:pt>
                <c:pt idx="27" formatCode="0.0000">
                  <c:v>2.128040967414361</c:v>
                </c:pt>
                <c:pt idx="28" formatCode="0.0000">
                  <c:v>2.202960061870946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31-314B-9FB7-B69B1EAD098F}"/>
            </c:ext>
          </c:extLst>
        </c:ser>
        <c:ser>
          <c:idx val="2"/>
          <c:order val="1"/>
          <c:tx>
            <c:strRef>
              <c:f>Graphs!$CM$3</c:f>
              <c:strCache>
                <c:ptCount val="1"/>
                <c:pt idx="0">
                  <c:v>Extrapolation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Graphs!$CK$9:$CK$64</c:f>
              <c:numCache>
                <c:formatCode>General</c:formatCode>
                <c:ptCount val="56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  <c:pt idx="23">
                  <c:v>2013.0</c:v>
                </c:pt>
                <c:pt idx="24">
                  <c:v>2014.0</c:v>
                </c:pt>
                <c:pt idx="25">
                  <c:v>2015.0</c:v>
                </c:pt>
                <c:pt idx="26">
                  <c:v>2016.0</c:v>
                </c:pt>
                <c:pt idx="27">
                  <c:v>2017.0</c:v>
                </c:pt>
                <c:pt idx="28">
                  <c:v>2018.0</c:v>
                </c:pt>
                <c:pt idx="29">
                  <c:v>2019.0</c:v>
                </c:pt>
                <c:pt idx="30">
                  <c:v>2020.0</c:v>
                </c:pt>
                <c:pt idx="31">
                  <c:v>2021.0</c:v>
                </c:pt>
                <c:pt idx="32">
                  <c:v>2022.0</c:v>
                </c:pt>
                <c:pt idx="33">
                  <c:v>2023.0</c:v>
                </c:pt>
                <c:pt idx="34">
                  <c:v>2024.0</c:v>
                </c:pt>
                <c:pt idx="35">
                  <c:v>2025.0</c:v>
                </c:pt>
                <c:pt idx="36">
                  <c:v>2026.0</c:v>
                </c:pt>
                <c:pt idx="37">
                  <c:v>2027.0</c:v>
                </c:pt>
                <c:pt idx="38">
                  <c:v>2028.0</c:v>
                </c:pt>
                <c:pt idx="39">
                  <c:v>2029.0</c:v>
                </c:pt>
                <c:pt idx="40">
                  <c:v>2030.0</c:v>
                </c:pt>
                <c:pt idx="41">
                  <c:v>2031.0</c:v>
                </c:pt>
                <c:pt idx="42">
                  <c:v>2032.0</c:v>
                </c:pt>
                <c:pt idx="43">
                  <c:v>2033.0</c:v>
                </c:pt>
                <c:pt idx="44">
                  <c:v>2034.0</c:v>
                </c:pt>
                <c:pt idx="45">
                  <c:v>2035.0</c:v>
                </c:pt>
                <c:pt idx="46">
                  <c:v>2036.0</c:v>
                </c:pt>
                <c:pt idx="47">
                  <c:v>2037.0</c:v>
                </c:pt>
                <c:pt idx="48">
                  <c:v>2038.0</c:v>
                </c:pt>
                <c:pt idx="49">
                  <c:v>2039.0</c:v>
                </c:pt>
                <c:pt idx="50">
                  <c:v>2040.0</c:v>
                </c:pt>
                <c:pt idx="51">
                  <c:v>2041.0</c:v>
                </c:pt>
                <c:pt idx="52">
                  <c:v>2042.0</c:v>
                </c:pt>
                <c:pt idx="53">
                  <c:v>2043.0</c:v>
                </c:pt>
                <c:pt idx="54">
                  <c:v>2044.0</c:v>
                </c:pt>
                <c:pt idx="55" formatCode="0">
                  <c:v>2045.0</c:v>
                </c:pt>
              </c:numCache>
            </c:numRef>
          </c:cat>
          <c:val>
            <c:numRef>
              <c:f>Graphs!$CM$9:$CM$64</c:f>
              <c:numCache>
                <c:formatCode>0.0000</c:formatCode>
                <c:ptCount val="56"/>
                <c:pt idx="0">
                  <c:v>2.11007303272802</c:v>
                </c:pt>
                <c:pt idx="1">
                  <c:v>2.09119170910737</c:v>
                </c:pt>
                <c:pt idx="2">
                  <c:v>2.07381299999008</c:v>
                </c:pt>
                <c:pt idx="3">
                  <c:v>2.05793712307352</c:v>
                </c:pt>
                <c:pt idx="4">
                  <c:v>2.04356427723065</c:v>
                </c:pt>
                <c:pt idx="5">
                  <c:v>2.03069464250539</c:v>
                </c:pt>
                <c:pt idx="28">
                  <c:v>2.14971182322146</c:v>
                </c:pt>
                <c:pt idx="29">
                  <c:v>2.17292429523968</c:v>
                </c:pt>
                <c:pt idx="30">
                  <c:v>2.19763835792142</c:v>
                </c:pt>
                <c:pt idx="31">
                  <c:v>2.22385370168009</c:v>
                </c:pt>
                <c:pt idx="32" formatCode="0.000">
                  <c:v>2.25156999812467</c:v>
                </c:pt>
                <c:pt idx="33" formatCode="0.000">
                  <c:v>2.28078690006046</c:v>
                </c:pt>
                <c:pt idx="34" formatCode="0.000">
                  <c:v>2.31150404149686</c:v>
                </c:pt>
                <c:pt idx="35" formatCode="0.000">
                  <c:v>2.34372103764835</c:v>
                </c:pt>
                <c:pt idx="36" formatCode="0.000">
                  <c:v>2.37743748494317</c:v>
                </c:pt>
                <c:pt idx="37" formatCode="0.000">
                  <c:v>2.41265296102427</c:v>
                </c:pt>
                <c:pt idx="38" formatCode="0.000">
                  <c:v>2.44936702475892</c:v>
                </c:pt>
                <c:pt idx="39" formatCode="0.000">
                  <c:v>2.48757921623973</c:v>
                </c:pt>
                <c:pt idx="40" formatCode="0.000">
                  <c:v>2.52728905679508</c:v>
                </c:pt>
                <c:pt idx="41" formatCode="0.000">
                  <c:v>2.535469786342075</c:v>
                </c:pt>
                <c:pt idx="42" formatCode="0.000">
                  <c:v>2.543650515889069</c:v>
                </c:pt>
                <c:pt idx="43" formatCode="0.000">
                  <c:v>2.551831245436064</c:v>
                </c:pt>
                <c:pt idx="44" formatCode="0.000">
                  <c:v>2.560011974983059</c:v>
                </c:pt>
                <c:pt idx="45" formatCode="0.000">
                  <c:v>2.568192704530053</c:v>
                </c:pt>
                <c:pt idx="46" formatCode="0.000">
                  <c:v>2.576373434077048</c:v>
                </c:pt>
                <c:pt idx="47" formatCode="0.000">
                  <c:v>2.584554163624043</c:v>
                </c:pt>
                <c:pt idx="48" formatCode="0.000">
                  <c:v>2.592734893171037</c:v>
                </c:pt>
                <c:pt idx="49" formatCode="0.000">
                  <c:v>2.600915622718032</c:v>
                </c:pt>
                <c:pt idx="50" formatCode="0.000">
                  <c:v>2.609096352265026</c:v>
                </c:pt>
                <c:pt idx="51" formatCode="0.000">
                  <c:v>2.617277081812021</c:v>
                </c:pt>
                <c:pt idx="52" formatCode="0.000">
                  <c:v>2.625457811359016</c:v>
                </c:pt>
                <c:pt idx="53" formatCode="0.000">
                  <c:v>2.63363854090601</c:v>
                </c:pt>
                <c:pt idx="54" formatCode="0.000">
                  <c:v>2.641819270453005</c:v>
                </c:pt>
                <c:pt idx="55" formatCode="0.000">
                  <c:v>2.65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631-314B-9FB7-B69B1EAD098F}"/>
            </c:ext>
          </c:extLst>
        </c:ser>
        <c:ser>
          <c:idx val="0"/>
          <c:order val="2"/>
          <c:tx>
            <c:strRef>
              <c:f>Graphs!$CF$3</c:f>
              <c:strCache>
                <c:ptCount val="1"/>
                <c:pt idx="0">
                  <c:v>Computed trajectory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Graphs!$CK$9:$CK$64</c:f>
              <c:numCache>
                <c:formatCode>General</c:formatCode>
                <c:ptCount val="56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  <c:pt idx="23">
                  <c:v>2013.0</c:v>
                </c:pt>
                <c:pt idx="24">
                  <c:v>2014.0</c:v>
                </c:pt>
                <c:pt idx="25">
                  <c:v>2015.0</c:v>
                </c:pt>
                <c:pt idx="26">
                  <c:v>2016.0</c:v>
                </c:pt>
                <c:pt idx="27">
                  <c:v>2017.0</c:v>
                </c:pt>
                <c:pt idx="28">
                  <c:v>2018.0</c:v>
                </c:pt>
                <c:pt idx="29">
                  <c:v>2019.0</c:v>
                </c:pt>
                <c:pt idx="30">
                  <c:v>2020.0</c:v>
                </c:pt>
                <c:pt idx="31">
                  <c:v>2021.0</c:v>
                </c:pt>
                <c:pt idx="32">
                  <c:v>2022.0</c:v>
                </c:pt>
                <c:pt idx="33">
                  <c:v>2023.0</c:v>
                </c:pt>
                <c:pt idx="34">
                  <c:v>2024.0</c:v>
                </c:pt>
                <c:pt idx="35">
                  <c:v>2025.0</c:v>
                </c:pt>
                <c:pt idx="36">
                  <c:v>2026.0</c:v>
                </c:pt>
                <c:pt idx="37">
                  <c:v>2027.0</c:v>
                </c:pt>
                <c:pt idx="38">
                  <c:v>2028.0</c:v>
                </c:pt>
                <c:pt idx="39">
                  <c:v>2029.0</c:v>
                </c:pt>
                <c:pt idx="40">
                  <c:v>2030.0</c:v>
                </c:pt>
                <c:pt idx="41">
                  <c:v>2031.0</c:v>
                </c:pt>
                <c:pt idx="42">
                  <c:v>2032.0</c:v>
                </c:pt>
                <c:pt idx="43">
                  <c:v>2033.0</c:v>
                </c:pt>
                <c:pt idx="44">
                  <c:v>2034.0</c:v>
                </c:pt>
                <c:pt idx="45">
                  <c:v>2035.0</c:v>
                </c:pt>
                <c:pt idx="46">
                  <c:v>2036.0</c:v>
                </c:pt>
                <c:pt idx="47">
                  <c:v>2037.0</c:v>
                </c:pt>
                <c:pt idx="48">
                  <c:v>2038.0</c:v>
                </c:pt>
                <c:pt idx="49">
                  <c:v>2039.0</c:v>
                </c:pt>
                <c:pt idx="50">
                  <c:v>2040.0</c:v>
                </c:pt>
                <c:pt idx="51">
                  <c:v>2041.0</c:v>
                </c:pt>
                <c:pt idx="52">
                  <c:v>2042.0</c:v>
                </c:pt>
                <c:pt idx="53">
                  <c:v>2043.0</c:v>
                </c:pt>
                <c:pt idx="54">
                  <c:v>2044.0</c:v>
                </c:pt>
                <c:pt idx="55" formatCode="0">
                  <c:v>2045.0</c:v>
                </c:pt>
              </c:numCache>
            </c:numRef>
          </c:cat>
          <c:val>
            <c:numRef>
              <c:f>Graphs!$CN$9:$CN$64</c:f>
              <c:numCache>
                <c:formatCode>0.0000</c:formatCode>
                <c:ptCount val="56"/>
                <c:pt idx="5">
                  <c:v>2.03069464250539</c:v>
                </c:pt>
                <c:pt idx="6">
                  <c:v>2.01932838011225</c:v>
                </c:pt>
                <c:pt idx="7">
                  <c:v>2.00946563243269</c:v>
                </c:pt>
                <c:pt idx="8">
                  <c:v>2.00110652301472</c:v>
                </c:pt>
                <c:pt idx="9">
                  <c:v>1.99425115657022</c:v>
                </c:pt>
                <c:pt idx="10">
                  <c:v>1.98889961897451</c:v>
                </c:pt>
                <c:pt idx="11">
                  <c:v>1.98505197726456</c:v>
                </c:pt>
                <c:pt idx="12">
                  <c:v>1.98270827963878</c:v>
                </c:pt>
                <c:pt idx="13">
                  <c:v>1.9818685554559</c:v>
                </c:pt>
                <c:pt idx="14">
                  <c:v>1.9825328152349</c:v>
                </c:pt>
                <c:pt idx="15">
                  <c:v>1.98470105065477</c:v>
                </c:pt>
                <c:pt idx="16">
                  <c:v>1.98837323455478</c:v>
                </c:pt>
                <c:pt idx="17">
                  <c:v>1.99354932093442</c:v>
                </c:pt>
                <c:pt idx="18">
                  <c:v>2.00022924495453</c:v>
                </c:pt>
                <c:pt idx="19">
                  <c:v>2.0084129229375</c:v>
                </c:pt>
                <c:pt idx="20">
                  <c:v>2.01810025236906</c:v>
                </c:pt>
                <c:pt idx="21">
                  <c:v>2.02929111189858</c:v>
                </c:pt>
                <c:pt idx="22">
                  <c:v>2.04198536134185</c:v>
                </c:pt>
                <c:pt idx="23">
                  <c:v>2.05618284168133</c:v>
                </c:pt>
                <c:pt idx="24">
                  <c:v>2.07188337506985</c:v>
                </c:pt>
                <c:pt idx="25">
                  <c:v>2.08908676483096</c:v>
                </c:pt>
                <c:pt idx="26">
                  <c:v>2.10779279546343</c:v>
                </c:pt>
                <c:pt idx="27">
                  <c:v>2.12800123264176</c:v>
                </c:pt>
                <c:pt idx="28">
                  <c:v>2.14971182322146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631-314B-9FB7-B69B1EAD098F}"/>
            </c:ext>
          </c:extLst>
        </c:ser>
        <c:ser>
          <c:idx val="3"/>
          <c:order val="3"/>
          <c:tx>
            <c:strRef>
              <c:f>Graphs!$CO$3</c:f>
              <c:strCache>
                <c:ptCount val="1"/>
                <c:pt idx="0">
                  <c:v>Best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1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</c:spPr>
          </c:marker>
          <c:cat>
            <c:numRef>
              <c:f>Graphs!$CK$9:$CK$64</c:f>
              <c:numCache>
                <c:formatCode>General</c:formatCode>
                <c:ptCount val="56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  <c:pt idx="23">
                  <c:v>2013.0</c:v>
                </c:pt>
                <c:pt idx="24">
                  <c:v>2014.0</c:v>
                </c:pt>
                <c:pt idx="25">
                  <c:v>2015.0</c:v>
                </c:pt>
                <c:pt idx="26">
                  <c:v>2016.0</c:v>
                </c:pt>
                <c:pt idx="27">
                  <c:v>2017.0</c:v>
                </c:pt>
                <c:pt idx="28">
                  <c:v>2018.0</c:v>
                </c:pt>
                <c:pt idx="29">
                  <c:v>2019.0</c:v>
                </c:pt>
                <c:pt idx="30">
                  <c:v>2020.0</c:v>
                </c:pt>
                <c:pt idx="31">
                  <c:v>2021.0</c:v>
                </c:pt>
                <c:pt idx="32">
                  <c:v>2022.0</c:v>
                </c:pt>
                <c:pt idx="33">
                  <c:v>2023.0</c:v>
                </c:pt>
                <c:pt idx="34">
                  <c:v>2024.0</c:v>
                </c:pt>
                <c:pt idx="35">
                  <c:v>2025.0</c:v>
                </c:pt>
                <c:pt idx="36">
                  <c:v>2026.0</c:v>
                </c:pt>
                <c:pt idx="37">
                  <c:v>2027.0</c:v>
                </c:pt>
                <c:pt idx="38">
                  <c:v>2028.0</c:v>
                </c:pt>
                <c:pt idx="39">
                  <c:v>2029.0</c:v>
                </c:pt>
                <c:pt idx="40">
                  <c:v>2030.0</c:v>
                </c:pt>
                <c:pt idx="41">
                  <c:v>2031.0</c:v>
                </c:pt>
                <c:pt idx="42">
                  <c:v>2032.0</c:v>
                </c:pt>
                <c:pt idx="43">
                  <c:v>2033.0</c:v>
                </c:pt>
                <c:pt idx="44">
                  <c:v>2034.0</c:v>
                </c:pt>
                <c:pt idx="45">
                  <c:v>2035.0</c:v>
                </c:pt>
                <c:pt idx="46">
                  <c:v>2036.0</c:v>
                </c:pt>
                <c:pt idx="47">
                  <c:v>2037.0</c:v>
                </c:pt>
                <c:pt idx="48">
                  <c:v>2038.0</c:v>
                </c:pt>
                <c:pt idx="49">
                  <c:v>2039.0</c:v>
                </c:pt>
                <c:pt idx="50">
                  <c:v>2040.0</c:v>
                </c:pt>
                <c:pt idx="51">
                  <c:v>2041.0</c:v>
                </c:pt>
                <c:pt idx="52">
                  <c:v>2042.0</c:v>
                </c:pt>
                <c:pt idx="53">
                  <c:v>2043.0</c:v>
                </c:pt>
                <c:pt idx="54">
                  <c:v>2044.0</c:v>
                </c:pt>
                <c:pt idx="55" formatCode="0">
                  <c:v>2045.0</c:v>
                </c:pt>
              </c:numCache>
            </c:numRef>
          </c:cat>
          <c:val>
            <c:numRef>
              <c:f>Graphs!$CO$9:$CO$64</c:f>
              <c:numCache>
                <c:formatCode>0.0000</c:formatCode>
                <c:ptCount val="56"/>
                <c:pt idx="40" formatCode="General">
                  <c:v>3.59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631-314B-9FB7-B69B1EAD098F}"/>
            </c:ext>
          </c:extLst>
        </c:ser>
        <c:ser>
          <c:idx val="4"/>
          <c:order val="4"/>
          <c:tx>
            <c:strRef>
              <c:f>Graphs!$CP$3</c:f>
              <c:strCache>
                <c:ptCount val="1"/>
                <c:pt idx="0">
                  <c:v>Worst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10"/>
            <c:spPr>
              <a:solidFill>
                <a:schemeClr val="bg1">
                  <a:lumMod val="65000"/>
                </a:schemeClr>
              </a:solidFill>
              <a:ln>
                <a:noFill/>
              </a:ln>
            </c:spPr>
          </c:marker>
          <c:cat>
            <c:numRef>
              <c:f>Graphs!$CK$9:$CK$64</c:f>
              <c:numCache>
                <c:formatCode>General</c:formatCode>
                <c:ptCount val="56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  <c:pt idx="23">
                  <c:v>2013.0</c:v>
                </c:pt>
                <c:pt idx="24">
                  <c:v>2014.0</c:v>
                </c:pt>
                <c:pt idx="25">
                  <c:v>2015.0</c:v>
                </c:pt>
                <c:pt idx="26">
                  <c:v>2016.0</c:v>
                </c:pt>
                <c:pt idx="27">
                  <c:v>2017.0</c:v>
                </c:pt>
                <c:pt idx="28">
                  <c:v>2018.0</c:v>
                </c:pt>
                <c:pt idx="29">
                  <c:v>2019.0</c:v>
                </c:pt>
                <c:pt idx="30">
                  <c:v>2020.0</c:v>
                </c:pt>
                <c:pt idx="31">
                  <c:v>2021.0</c:v>
                </c:pt>
                <c:pt idx="32">
                  <c:v>2022.0</c:v>
                </c:pt>
                <c:pt idx="33">
                  <c:v>2023.0</c:v>
                </c:pt>
                <c:pt idx="34">
                  <c:v>2024.0</c:v>
                </c:pt>
                <c:pt idx="35">
                  <c:v>2025.0</c:v>
                </c:pt>
                <c:pt idx="36">
                  <c:v>2026.0</c:v>
                </c:pt>
                <c:pt idx="37">
                  <c:v>2027.0</c:v>
                </c:pt>
                <c:pt idx="38">
                  <c:v>2028.0</c:v>
                </c:pt>
                <c:pt idx="39">
                  <c:v>2029.0</c:v>
                </c:pt>
                <c:pt idx="40">
                  <c:v>2030.0</c:v>
                </c:pt>
                <c:pt idx="41">
                  <c:v>2031.0</c:v>
                </c:pt>
                <c:pt idx="42">
                  <c:v>2032.0</c:v>
                </c:pt>
                <c:pt idx="43">
                  <c:v>2033.0</c:v>
                </c:pt>
                <c:pt idx="44">
                  <c:v>2034.0</c:v>
                </c:pt>
                <c:pt idx="45">
                  <c:v>2035.0</c:v>
                </c:pt>
                <c:pt idx="46">
                  <c:v>2036.0</c:v>
                </c:pt>
                <c:pt idx="47">
                  <c:v>2037.0</c:v>
                </c:pt>
                <c:pt idx="48">
                  <c:v>2038.0</c:v>
                </c:pt>
                <c:pt idx="49">
                  <c:v>2039.0</c:v>
                </c:pt>
                <c:pt idx="50">
                  <c:v>2040.0</c:v>
                </c:pt>
                <c:pt idx="51">
                  <c:v>2041.0</c:v>
                </c:pt>
                <c:pt idx="52">
                  <c:v>2042.0</c:v>
                </c:pt>
                <c:pt idx="53">
                  <c:v>2043.0</c:v>
                </c:pt>
                <c:pt idx="54">
                  <c:v>2044.0</c:v>
                </c:pt>
                <c:pt idx="55" formatCode="0">
                  <c:v>2045.0</c:v>
                </c:pt>
              </c:numCache>
            </c:numRef>
          </c:cat>
          <c:val>
            <c:numRef>
              <c:f>Graphs!$CP$9:$CP$63</c:f>
              <c:numCache>
                <c:formatCode>0.0000</c:formatCode>
                <c:ptCount val="55"/>
                <c:pt idx="40" formatCode="General">
                  <c:v>2.43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631-314B-9FB7-B69B1EAD098F}"/>
            </c:ext>
          </c:extLst>
        </c:ser>
        <c:marker val="1"/>
        <c:axId val="320463368"/>
        <c:axId val="424797736"/>
      </c:lineChart>
      <c:catAx>
        <c:axId val="3204633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CA"/>
                  <a:t>Year</a:t>
                </a:r>
              </a:p>
            </c:rich>
          </c:tx>
          <c:layout>
            <c:manualLayout>
              <c:xMode val="edge"/>
              <c:yMode val="edge"/>
              <c:x val="0.510343213467743"/>
              <c:y val="0.84239030727219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424797736"/>
        <c:crosses val="autoZero"/>
        <c:auto val="1"/>
        <c:lblAlgn val="ctr"/>
        <c:lblOffset val="100"/>
        <c:tickLblSkip val="5"/>
        <c:tickMarkSkip val="5"/>
      </c:catAx>
      <c:valAx>
        <c:axId val="424797736"/>
        <c:scaling>
          <c:orientation val="minMax"/>
          <c:max val="4.0"/>
          <c:min val="1.0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Percentage of GDP</a:t>
                </a:r>
              </a:p>
            </c:rich>
          </c:tx>
          <c:layout/>
        </c:title>
        <c:numFmt formatCode="#,##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20463368"/>
        <c:crosses val="autoZero"/>
        <c:crossBetween val="between"/>
        <c:majorUnit val="0.5"/>
        <c:minorUnit val="0.5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8178945784643"/>
          <c:y val="0.901011161483602"/>
          <c:w val="0.845110085761573"/>
          <c:h val="0.0888878284153875"/>
        </c:manualLayout>
      </c:layout>
      <c:spPr>
        <a:noFill/>
        <a:ln w="25400">
          <a:noFill/>
        </a:ln>
      </c:sp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0000000000001" r="0.750000000000001" t="1.0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SOFI!$E$132:$E$185</c:f>
              <c:numCache>
                <c:formatCode>0</c:formatCode>
                <c:ptCount val="54"/>
                <c:pt idx="0">
                  <c:v>1992.0</c:v>
                </c:pt>
                <c:pt idx="1">
                  <c:v>1993.0</c:v>
                </c:pt>
                <c:pt idx="2">
                  <c:v>1994.0</c:v>
                </c:pt>
                <c:pt idx="3">
                  <c:v>1995.0</c:v>
                </c:pt>
                <c:pt idx="4">
                  <c:v>1996.0</c:v>
                </c:pt>
                <c:pt idx="5">
                  <c:v>1997.0</c:v>
                </c:pt>
                <c:pt idx="6">
                  <c:v>1998.0</c:v>
                </c:pt>
                <c:pt idx="7">
                  <c:v>1999.0</c:v>
                </c:pt>
                <c:pt idx="8">
                  <c:v>2000.0</c:v>
                </c:pt>
                <c:pt idx="9">
                  <c:v>2001.0</c:v>
                </c:pt>
                <c:pt idx="10">
                  <c:v>2002.0</c:v>
                </c:pt>
                <c:pt idx="11">
                  <c:v>2003.0</c:v>
                </c:pt>
                <c:pt idx="12">
                  <c:v>2004.0</c:v>
                </c:pt>
                <c:pt idx="13">
                  <c:v>2005.0</c:v>
                </c:pt>
                <c:pt idx="14">
                  <c:v>2006.0</c:v>
                </c:pt>
                <c:pt idx="15">
                  <c:v>2007.0</c:v>
                </c:pt>
                <c:pt idx="16">
                  <c:v>2008.0</c:v>
                </c:pt>
                <c:pt idx="17">
                  <c:v>2009.0</c:v>
                </c:pt>
                <c:pt idx="18">
                  <c:v>2010.0</c:v>
                </c:pt>
                <c:pt idx="19">
                  <c:v>2011.0</c:v>
                </c:pt>
                <c:pt idx="20">
                  <c:v>2012.0</c:v>
                </c:pt>
                <c:pt idx="21">
                  <c:v>2013.0</c:v>
                </c:pt>
                <c:pt idx="22">
                  <c:v>2014.0</c:v>
                </c:pt>
                <c:pt idx="23">
                  <c:v>2015.0</c:v>
                </c:pt>
                <c:pt idx="24">
                  <c:v>2016.0</c:v>
                </c:pt>
                <c:pt idx="25">
                  <c:v>2017.0</c:v>
                </c:pt>
                <c:pt idx="26">
                  <c:v>2018.0</c:v>
                </c:pt>
                <c:pt idx="27">
                  <c:v>2019.0</c:v>
                </c:pt>
                <c:pt idx="28">
                  <c:v>2020.0</c:v>
                </c:pt>
                <c:pt idx="29">
                  <c:v>2021.0</c:v>
                </c:pt>
                <c:pt idx="30">
                  <c:v>2022.0</c:v>
                </c:pt>
                <c:pt idx="31">
                  <c:v>2023.0</c:v>
                </c:pt>
                <c:pt idx="32">
                  <c:v>2024.0</c:v>
                </c:pt>
                <c:pt idx="33">
                  <c:v>2025.0</c:v>
                </c:pt>
                <c:pt idx="34">
                  <c:v>2026.0</c:v>
                </c:pt>
                <c:pt idx="35">
                  <c:v>2027.0</c:v>
                </c:pt>
                <c:pt idx="36">
                  <c:v>2028.0</c:v>
                </c:pt>
                <c:pt idx="37">
                  <c:v>2029.0</c:v>
                </c:pt>
                <c:pt idx="38">
                  <c:v>2030.0</c:v>
                </c:pt>
                <c:pt idx="39">
                  <c:v>2031.0</c:v>
                </c:pt>
                <c:pt idx="40">
                  <c:v>2032.0</c:v>
                </c:pt>
                <c:pt idx="41">
                  <c:v>2033.0</c:v>
                </c:pt>
                <c:pt idx="42">
                  <c:v>2034.0</c:v>
                </c:pt>
                <c:pt idx="43">
                  <c:v>2035.0</c:v>
                </c:pt>
                <c:pt idx="44">
                  <c:v>2036.0</c:v>
                </c:pt>
                <c:pt idx="45">
                  <c:v>2037.0</c:v>
                </c:pt>
                <c:pt idx="46">
                  <c:v>2038.0</c:v>
                </c:pt>
                <c:pt idx="47">
                  <c:v>2039.0</c:v>
                </c:pt>
                <c:pt idx="48">
                  <c:v>2040.0</c:v>
                </c:pt>
                <c:pt idx="49">
                  <c:v>2041.0</c:v>
                </c:pt>
                <c:pt idx="50">
                  <c:v>2042.0</c:v>
                </c:pt>
                <c:pt idx="51">
                  <c:v>2043.0</c:v>
                </c:pt>
                <c:pt idx="52">
                  <c:v>2044.0</c:v>
                </c:pt>
                <c:pt idx="53">
                  <c:v>2045.0</c:v>
                </c:pt>
              </c:numCache>
            </c:numRef>
          </c:cat>
          <c:val>
            <c:numRef>
              <c:f>SOFI!$F$132:$F$185</c:f>
              <c:numCache>
                <c:formatCode>0.00</c:formatCode>
                <c:ptCount val="54"/>
                <c:pt idx="0">
                  <c:v>0.546287151387143</c:v>
                </c:pt>
                <c:pt idx="1">
                  <c:v>0.616976510535253</c:v>
                </c:pt>
                <c:pt idx="2">
                  <c:v>0.546042669191541</c:v>
                </c:pt>
                <c:pt idx="3">
                  <c:v>0.57100977957392</c:v>
                </c:pt>
                <c:pt idx="4">
                  <c:v>0.610360841806637</c:v>
                </c:pt>
                <c:pt idx="5">
                  <c:v>0.637225382093357</c:v>
                </c:pt>
                <c:pt idx="6">
                  <c:v>0.615093018267507</c:v>
                </c:pt>
                <c:pt idx="7">
                  <c:v>0.621546834550034</c:v>
                </c:pt>
                <c:pt idx="8">
                  <c:v>0.695658500734076</c:v>
                </c:pt>
                <c:pt idx="9">
                  <c:v>0.674938997687105</c:v>
                </c:pt>
                <c:pt idx="10">
                  <c:v>0.730160634390139</c:v>
                </c:pt>
                <c:pt idx="11">
                  <c:v>0.753768331166042</c:v>
                </c:pt>
                <c:pt idx="12">
                  <c:v>0.768972727512298</c:v>
                </c:pt>
                <c:pt idx="13">
                  <c:v>0.76329016516549</c:v>
                </c:pt>
                <c:pt idx="14">
                  <c:v>0.79206179618235</c:v>
                </c:pt>
                <c:pt idx="15">
                  <c:v>0.799572031021237</c:v>
                </c:pt>
                <c:pt idx="16">
                  <c:v>0.812173268841431</c:v>
                </c:pt>
                <c:pt idx="17">
                  <c:v>0.795782606287356</c:v>
                </c:pt>
                <c:pt idx="18">
                  <c:v>0.856935144123262</c:v>
                </c:pt>
                <c:pt idx="19">
                  <c:v>0.85357712900474</c:v>
                </c:pt>
                <c:pt idx="20">
                  <c:v>0.89442862939871</c:v>
                </c:pt>
                <c:pt idx="21">
                  <c:v>0.887876653203424</c:v>
                </c:pt>
                <c:pt idx="22">
                  <c:v>0.887238706188931</c:v>
                </c:pt>
                <c:pt idx="23">
                  <c:v>0.863392675024838</c:v>
                </c:pt>
                <c:pt idx="24">
                  <c:v>0.867934262723388</c:v>
                </c:pt>
                <c:pt idx="25">
                  <c:v>0.888329488543432</c:v>
                </c:pt>
                <c:pt idx="26">
                  <c:v>0.919225690643188</c:v>
                </c:pt>
                <c:pt idx="27">
                  <c:v>0.9369078883665</c:v>
                </c:pt>
                <c:pt idx="28">
                  <c:v>1.0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28-1F40-BD4C-290329398B98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SOFI!$E$132:$E$185</c:f>
              <c:numCache>
                <c:formatCode>0</c:formatCode>
                <c:ptCount val="54"/>
                <c:pt idx="0">
                  <c:v>1992.0</c:v>
                </c:pt>
                <c:pt idx="1">
                  <c:v>1993.0</c:v>
                </c:pt>
                <c:pt idx="2">
                  <c:v>1994.0</c:v>
                </c:pt>
                <c:pt idx="3">
                  <c:v>1995.0</c:v>
                </c:pt>
                <c:pt idx="4">
                  <c:v>1996.0</c:v>
                </c:pt>
                <c:pt idx="5">
                  <c:v>1997.0</c:v>
                </c:pt>
                <c:pt idx="6">
                  <c:v>1998.0</c:v>
                </c:pt>
                <c:pt idx="7">
                  <c:v>1999.0</c:v>
                </c:pt>
                <c:pt idx="8">
                  <c:v>2000.0</c:v>
                </c:pt>
                <c:pt idx="9">
                  <c:v>2001.0</c:v>
                </c:pt>
                <c:pt idx="10">
                  <c:v>2002.0</c:v>
                </c:pt>
                <c:pt idx="11">
                  <c:v>2003.0</c:v>
                </c:pt>
                <c:pt idx="12">
                  <c:v>2004.0</c:v>
                </c:pt>
                <c:pt idx="13">
                  <c:v>2005.0</c:v>
                </c:pt>
                <c:pt idx="14">
                  <c:v>2006.0</c:v>
                </c:pt>
                <c:pt idx="15">
                  <c:v>2007.0</c:v>
                </c:pt>
                <c:pt idx="16">
                  <c:v>2008.0</c:v>
                </c:pt>
                <c:pt idx="17">
                  <c:v>2009.0</c:v>
                </c:pt>
                <c:pt idx="18">
                  <c:v>2010.0</c:v>
                </c:pt>
                <c:pt idx="19">
                  <c:v>2011.0</c:v>
                </c:pt>
                <c:pt idx="20">
                  <c:v>2012.0</c:v>
                </c:pt>
                <c:pt idx="21">
                  <c:v>2013.0</c:v>
                </c:pt>
                <c:pt idx="22">
                  <c:v>2014.0</c:v>
                </c:pt>
                <c:pt idx="23">
                  <c:v>2015.0</c:v>
                </c:pt>
                <c:pt idx="24">
                  <c:v>2016.0</c:v>
                </c:pt>
                <c:pt idx="25">
                  <c:v>2017.0</c:v>
                </c:pt>
                <c:pt idx="26">
                  <c:v>2018.0</c:v>
                </c:pt>
                <c:pt idx="27">
                  <c:v>2019.0</c:v>
                </c:pt>
                <c:pt idx="28">
                  <c:v>2020.0</c:v>
                </c:pt>
                <c:pt idx="29">
                  <c:v>2021.0</c:v>
                </c:pt>
                <c:pt idx="30">
                  <c:v>2022.0</c:v>
                </c:pt>
                <c:pt idx="31">
                  <c:v>2023.0</c:v>
                </c:pt>
                <c:pt idx="32">
                  <c:v>2024.0</c:v>
                </c:pt>
                <c:pt idx="33">
                  <c:v>2025.0</c:v>
                </c:pt>
                <c:pt idx="34">
                  <c:v>2026.0</c:v>
                </c:pt>
                <c:pt idx="35">
                  <c:v>2027.0</c:v>
                </c:pt>
                <c:pt idx="36">
                  <c:v>2028.0</c:v>
                </c:pt>
                <c:pt idx="37">
                  <c:v>2029.0</c:v>
                </c:pt>
                <c:pt idx="38">
                  <c:v>2030.0</c:v>
                </c:pt>
                <c:pt idx="39">
                  <c:v>2031.0</c:v>
                </c:pt>
                <c:pt idx="40">
                  <c:v>2032.0</c:v>
                </c:pt>
                <c:pt idx="41">
                  <c:v>2033.0</c:v>
                </c:pt>
                <c:pt idx="42">
                  <c:v>2034.0</c:v>
                </c:pt>
                <c:pt idx="43">
                  <c:v>2035.0</c:v>
                </c:pt>
                <c:pt idx="44">
                  <c:v>2036.0</c:v>
                </c:pt>
                <c:pt idx="45">
                  <c:v>2037.0</c:v>
                </c:pt>
                <c:pt idx="46">
                  <c:v>2038.0</c:v>
                </c:pt>
                <c:pt idx="47">
                  <c:v>2039.0</c:v>
                </c:pt>
                <c:pt idx="48">
                  <c:v>2040.0</c:v>
                </c:pt>
                <c:pt idx="49">
                  <c:v>2041.0</c:v>
                </c:pt>
                <c:pt idx="50">
                  <c:v>2042.0</c:v>
                </c:pt>
                <c:pt idx="51">
                  <c:v>2043.0</c:v>
                </c:pt>
                <c:pt idx="52">
                  <c:v>2044.0</c:v>
                </c:pt>
                <c:pt idx="53">
                  <c:v>2045.0</c:v>
                </c:pt>
              </c:numCache>
            </c:numRef>
          </c:cat>
          <c:val>
            <c:numRef>
              <c:f>SOFI!$G$132:$G$185</c:f>
              <c:numCache>
                <c:formatCode>0.00</c:formatCode>
                <c:ptCount val="54"/>
                <c:pt idx="28">
                  <c:v>1.0</c:v>
                </c:pt>
                <c:pt idx="29">
                  <c:v>0.995820376011973</c:v>
                </c:pt>
                <c:pt idx="30">
                  <c:v>1.008588369405827</c:v>
                </c:pt>
                <c:pt idx="31">
                  <c:v>1.013923200431703</c:v>
                </c:pt>
                <c:pt idx="32">
                  <c:v>1.022175880930049</c:v>
                </c:pt>
                <c:pt idx="33">
                  <c:v>1.033998452960588</c:v>
                </c:pt>
                <c:pt idx="34">
                  <c:v>1.049987644839972</c:v>
                </c:pt>
                <c:pt idx="35">
                  <c:v>1.070677009997854</c:v>
                </c:pt>
                <c:pt idx="36">
                  <c:v>1.096534279813412</c:v>
                </c:pt>
                <c:pt idx="37">
                  <c:v>1.127964405978257</c:v>
                </c:pt>
                <c:pt idx="38">
                  <c:v>1.165317496912879</c:v>
                </c:pt>
                <c:pt idx="39">
                  <c:v>1.199772790281894</c:v>
                </c:pt>
                <c:pt idx="40">
                  <c:v>1.234228083650907</c:v>
                </c:pt>
                <c:pt idx="41">
                  <c:v>1.268683377019919</c:v>
                </c:pt>
                <c:pt idx="42">
                  <c:v>1.303138670388932</c:v>
                </c:pt>
                <c:pt idx="43">
                  <c:v>1.337593963757945</c:v>
                </c:pt>
                <c:pt idx="44">
                  <c:v>1.372049257126958</c:v>
                </c:pt>
                <c:pt idx="45">
                  <c:v>1.406504550495971</c:v>
                </c:pt>
                <c:pt idx="46">
                  <c:v>1.440959843864984</c:v>
                </c:pt>
                <c:pt idx="47">
                  <c:v>1.475415137233997</c:v>
                </c:pt>
                <c:pt idx="48">
                  <c:v>1.509870430603009</c:v>
                </c:pt>
                <c:pt idx="49">
                  <c:v>1.544325723972022</c:v>
                </c:pt>
                <c:pt idx="50">
                  <c:v>1.578781017341035</c:v>
                </c:pt>
                <c:pt idx="51">
                  <c:v>1.613236310710048</c:v>
                </c:pt>
                <c:pt idx="52">
                  <c:v>1.64769160407906</c:v>
                </c:pt>
                <c:pt idx="53">
                  <c:v>1.676722593533035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028-1F40-BD4C-290329398B98}"/>
            </c:ext>
          </c:extLst>
        </c:ser>
        <c:marker val="1"/>
        <c:axId val="324998232"/>
        <c:axId val="325001976"/>
      </c:lineChart>
      <c:catAx>
        <c:axId val="324998232"/>
        <c:scaling>
          <c:orientation val="minMax"/>
        </c:scaling>
        <c:axPos val="b"/>
        <c:numFmt formatCode="0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001976"/>
        <c:crosses val="autoZero"/>
        <c:auto val="1"/>
        <c:lblAlgn val="ctr"/>
        <c:lblOffset val="100"/>
      </c:catAx>
      <c:valAx>
        <c:axId val="3250019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4998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="1"/>
              <a:t>WB-SOFI 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="1"/>
              <a:t>2020=1</a:t>
            </a:r>
          </a:p>
        </c:rich>
      </c:tx>
      <c:layout>
        <c:manualLayout>
          <c:xMode val="edge"/>
          <c:yMode val="edge"/>
          <c:x val="0.443055975794251"/>
          <c:y val="0.0226244343891403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091218630315389"/>
          <c:y val="0.140800782255159"/>
          <c:w val="0.889194862611706"/>
          <c:h val="0.704558180227471"/>
        </c:manualLayout>
      </c:layout>
      <c:lineChart>
        <c:grouping val="standard"/>
        <c:ser>
          <c:idx val="0"/>
          <c:order val="0"/>
          <c:tx>
            <c:strRef>
              <c:f>SOFI!$F$129</c:f>
              <c:strCache>
                <c:ptCount val="1"/>
                <c:pt idx="0">
                  <c:v>Data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SOFI!$E$130:$E$186</c:f>
              <c:numCache>
                <c:formatCode>0</c:formatCode>
                <c:ptCount val="57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  <c:pt idx="23">
                  <c:v>2013.0</c:v>
                </c:pt>
                <c:pt idx="24">
                  <c:v>2014.0</c:v>
                </c:pt>
                <c:pt idx="25">
                  <c:v>2015.0</c:v>
                </c:pt>
                <c:pt idx="26">
                  <c:v>2016.0</c:v>
                </c:pt>
                <c:pt idx="27">
                  <c:v>2017.0</c:v>
                </c:pt>
                <c:pt idx="28">
                  <c:v>2018.0</c:v>
                </c:pt>
                <c:pt idx="29">
                  <c:v>2019.0</c:v>
                </c:pt>
                <c:pt idx="30">
                  <c:v>2020.0</c:v>
                </c:pt>
                <c:pt idx="31">
                  <c:v>2021.0</c:v>
                </c:pt>
                <c:pt idx="32">
                  <c:v>2022.0</c:v>
                </c:pt>
                <c:pt idx="33">
                  <c:v>2023.0</c:v>
                </c:pt>
                <c:pt idx="34">
                  <c:v>2024.0</c:v>
                </c:pt>
                <c:pt idx="35">
                  <c:v>2025.0</c:v>
                </c:pt>
                <c:pt idx="36">
                  <c:v>2026.0</c:v>
                </c:pt>
                <c:pt idx="37">
                  <c:v>2027.0</c:v>
                </c:pt>
                <c:pt idx="38">
                  <c:v>2028.0</c:v>
                </c:pt>
                <c:pt idx="39">
                  <c:v>2029.0</c:v>
                </c:pt>
                <c:pt idx="40">
                  <c:v>2030.0</c:v>
                </c:pt>
                <c:pt idx="41">
                  <c:v>2031.0</c:v>
                </c:pt>
                <c:pt idx="42">
                  <c:v>2032.0</c:v>
                </c:pt>
                <c:pt idx="43">
                  <c:v>2033.0</c:v>
                </c:pt>
                <c:pt idx="44">
                  <c:v>2034.0</c:v>
                </c:pt>
                <c:pt idx="45">
                  <c:v>2035.0</c:v>
                </c:pt>
                <c:pt idx="46">
                  <c:v>2036.0</c:v>
                </c:pt>
                <c:pt idx="47">
                  <c:v>2037.0</c:v>
                </c:pt>
                <c:pt idx="48">
                  <c:v>2038.0</c:v>
                </c:pt>
                <c:pt idx="49">
                  <c:v>2039.0</c:v>
                </c:pt>
                <c:pt idx="50">
                  <c:v>2040.0</c:v>
                </c:pt>
                <c:pt idx="51">
                  <c:v>2041.0</c:v>
                </c:pt>
                <c:pt idx="52">
                  <c:v>2042.0</c:v>
                </c:pt>
                <c:pt idx="53">
                  <c:v>2043.0</c:v>
                </c:pt>
                <c:pt idx="54">
                  <c:v>2044.0</c:v>
                </c:pt>
                <c:pt idx="55">
                  <c:v>2045.0</c:v>
                </c:pt>
              </c:numCache>
            </c:numRef>
          </c:cat>
          <c:val>
            <c:numRef>
              <c:f>SOFI!$F$130:$F$186</c:f>
              <c:numCache>
                <c:formatCode>0.00</c:formatCode>
                <c:ptCount val="57"/>
                <c:pt idx="0">
                  <c:v>0.500025018786791</c:v>
                </c:pt>
                <c:pt idx="1">
                  <c:v>0.553049763192695</c:v>
                </c:pt>
                <c:pt idx="2">
                  <c:v>0.546287151387143</c:v>
                </c:pt>
                <c:pt idx="3">
                  <c:v>0.616976510535253</c:v>
                </c:pt>
                <c:pt idx="4">
                  <c:v>0.546042669191541</c:v>
                </c:pt>
                <c:pt idx="5">
                  <c:v>0.57100977957392</c:v>
                </c:pt>
                <c:pt idx="6">
                  <c:v>0.610360841806637</c:v>
                </c:pt>
                <c:pt idx="7">
                  <c:v>0.637225382093357</c:v>
                </c:pt>
                <c:pt idx="8">
                  <c:v>0.615093018267507</c:v>
                </c:pt>
                <c:pt idx="9">
                  <c:v>0.621546834550034</c:v>
                </c:pt>
                <c:pt idx="10">
                  <c:v>0.695658500734076</c:v>
                </c:pt>
                <c:pt idx="11">
                  <c:v>0.674938997687105</c:v>
                </c:pt>
                <c:pt idx="12">
                  <c:v>0.730160634390139</c:v>
                </c:pt>
                <c:pt idx="13">
                  <c:v>0.753768331166042</c:v>
                </c:pt>
                <c:pt idx="14">
                  <c:v>0.768972727512298</c:v>
                </c:pt>
                <c:pt idx="15">
                  <c:v>0.76329016516549</c:v>
                </c:pt>
                <c:pt idx="16">
                  <c:v>0.79206179618235</c:v>
                </c:pt>
                <c:pt idx="17">
                  <c:v>0.799572031021237</c:v>
                </c:pt>
                <c:pt idx="18">
                  <c:v>0.812173268841431</c:v>
                </c:pt>
                <c:pt idx="19">
                  <c:v>0.795782606287356</c:v>
                </c:pt>
                <c:pt idx="20">
                  <c:v>0.856935144123262</c:v>
                </c:pt>
                <c:pt idx="21">
                  <c:v>0.85357712900474</c:v>
                </c:pt>
                <c:pt idx="22">
                  <c:v>0.89442862939871</c:v>
                </c:pt>
                <c:pt idx="23">
                  <c:v>0.887876653203424</c:v>
                </c:pt>
                <c:pt idx="24">
                  <c:v>0.887238706188931</c:v>
                </c:pt>
                <c:pt idx="25">
                  <c:v>0.863392675024838</c:v>
                </c:pt>
                <c:pt idx="26">
                  <c:v>0.867934262723388</c:v>
                </c:pt>
                <c:pt idx="27">
                  <c:v>0.888329488543432</c:v>
                </c:pt>
                <c:pt idx="28">
                  <c:v>0.919225690643188</c:v>
                </c:pt>
                <c:pt idx="29">
                  <c:v>0.9369078883665</c:v>
                </c:pt>
                <c:pt idx="30">
                  <c:v>1.0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28-1F40-BD4C-290329398B98}"/>
            </c:ext>
          </c:extLst>
        </c:ser>
        <c:ser>
          <c:idx val="1"/>
          <c:order val="1"/>
          <c:tx>
            <c:strRef>
              <c:f>SOFI!$G$129</c:f>
              <c:strCache>
                <c:ptCount val="1"/>
                <c:pt idx="0">
                  <c:v>Forecast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SOFI!$E$130:$E$186</c:f>
              <c:numCache>
                <c:formatCode>0</c:formatCode>
                <c:ptCount val="57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  <c:pt idx="23">
                  <c:v>2013.0</c:v>
                </c:pt>
                <c:pt idx="24">
                  <c:v>2014.0</c:v>
                </c:pt>
                <c:pt idx="25">
                  <c:v>2015.0</c:v>
                </c:pt>
                <c:pt idx="26">
                  <c:v>2016.0</c:v>
                </c:pt>
                <c:pt idx="27">
                  <c:v>2017.0</c:v>
                </c:pt>
                <c:pt idx="28">
                  <c:v>2018.0</c:v>
                </c:pt>
                <c:pt idx="29">
                  <c:v>2019.0</c:v>
                </c:pt>
                <c:pt idx="30">
                  <c:v>2020.0</c:v>
                </c:pt>
                <c:pt idx="31">
                  <c:v>2021.0</c:v>
                </c:pt>
                <c:pt idx="32">
                  <c:v>2022.0</c:v>
                </c:pt>
                <c:pt idx="33">
                  <c:v>2023.0</c:v>
                </c:pt>
                <c:pt idx="34">
                  <c:v>2024.0</c:v>
                </c:pt>
                <c:pt idx="35">
                  <c:v>2025.0</c:v>
                </c:pt>
                <c:pt idx="36">
                  <c:v>2026.0</c:v>
                </c:pt>
                <c:pt idx="37">
                  <c:v>2027.0</c:v>
                </c:pt>
                <c:pt idx="38">
                  <c:v>2028.0</c:v>
                </c:pt>
                <c:pt idx="39">
                  <c:v>2029.0</c:v>
                </c:pt>
                <c:pt idx="40">
                  <c:v>2030.0</c:v>
                </c:pt>
                <c:pt idx="41">
                  <c:v>2031.0</c:v>
                </c:pt>
                <c:pt idx="42">
                  <c:v>2032.0</c:v>
                </c:pt>
                <c:pt idx="43">
                  <c:v>2033.0</c:v>
                </c:pt>
                <c:pt idx="44">
                  <c:v>2034.0</c:v>
                </c:pt>
                <c:pt idx="45">
                  <c:v>2035.0</c:v>
                </c:pt>
                <c:pt idx="46">
                  <c:v>2036.0</c:v>
                </c:pt>
                <c:pt idx="47">
                  <c:v>2037.0</c:v>
                </c:pt>
                <c:pt idx="48">
                  <c:v>2038.0</c:v>
                </c:pt>
                <c:pt idx="49">
                  <c:v>2039.0</c:v>
                </c:pt>
                <c:pt idx="50">
                  <c:v>2040.0</c:v>
                </c:pt>
                <c:pt idx="51">
                  <c:v>2041.0</c:v>
                </c:pt>
                <c:pt idx="52">
                  <c:v>2042.0</c:v>
                </c:pt>
                <c:pt idx="53">
                  <c:v>2043.0</c:v>
                </c:pt>
                <c:pt idx="54">
                  <c:v>2044.0</c:v>
                </c:pt>
                <c:pt idx="55">
                  <c:v>2045.0</c:v>
                </c:pt>
              </c:numCache>
            </c:numRef>
          </c:cat>
          <c:val>
            <c:numRef>
              <c:f>SOFI!$G$130:$G$186</c:f>
              <c:numCache>
                <c:formatCode>0.00</c:formatCode>
                <c:ptCount val="57"/>
                <c:pt idx="30">
                  <c:v>1.0</c:v>
                </c:pt>
                <c:pt idx="31">
                  <c:v>0.995820376011973</c:v>
                </c:pt>
                <c:pt idx="32">
                  <c:v>1.008588369405827</c:v>
                </c:pt>
                <c:pt idx="33">
                  <c:v>1.013923200431703</c:v>
                </c:pt>
                <c:pt idx="34">
                  <c:v>1.022175880930049</c:v>
                </c:pt>
                <c:pt idx="35">
                  <c:v>1.033998452960588</c:v>
                </c:pt>
                <c:pt idx="36">
                  <c:v>1.049987644839972</c:v>
                </c:pt>
                <c:pt idx="37">
                  <c:v>1.070677009997854</c:v>
                </c:pt>
                <c:pt idx="38">
                  <c:v>1.096534279813412</c:v>
                </c:pt>
                <c:pt idx="39">
                  <c:v>1.127964405978257</c:v>
                </c:pt>
                <c:pt idx="40">
                  <c:v>1.165317496912879</c:v>
                </c:pt>
                <c:pt idx="41">
                  <c:v>1.199772790281894</c:v>
                </c:pt>
                <c:pt idx="42">
                  <c:v>1.234228083650907</c:v>
                </c:pt>
                <c:pt idx="43">
                  <c:v>1.268683377019919</c:v>
                </c:pt>
                <c:pt idx="44">
                  <c:v>1.303138670388932</c:v>
                </c:pt>
                <c:pt idx="45">
                  <c:v>1.337593963757945</c:v>
                </c:pt>
                <c:pt idx="46">
                  <c:v>1.372049257126958</c:v>
                </c:pt>
                <c:pt idx="47">
                  <c:v>1.406504550495971</c:v>
                </c:pt>
                <c:pt idx="48">
                  <c:v>1.440959843864984</c:v>
                </c:pt>
                <c:pt idx="49">
                  <c:v>1.475415137233997</c:v>
                </c:pt>
                <c:pt idx="50">
                  <c:v>1.509870430603009</c:v>
                </c:pt>
                <c:pt idx="51">
                  <c:v>1.544325723972022</c:v>
                </c:pt>
                <c:pt idx="52">
                  <c:v>1.578781017341035</c:v>
                </c:pt>
                <c:pt idx="53">
                  <c:v>1.613236310710048</c:v>
                </c:pt>
                <c:pt idx="54">
                  <c:v>1.64769160407906</c:v>
                </c:pt>
                <c:pt idx="55">
                  <c:v>1.676722593533035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028-1F40-BD4C-290329398B98}"/>
            </c:ext>
          </c:extLst>
        </c:ser>
        <c:marker val="1"/>
        <c:axId val="319088376"/>
        <c:axId val="319092120"/>
      </c:lineChart>
      <c:catAx>
        <c:axId val="319088376"/>
        <c:scaling>
          <c:orientation val="minMax"/>
        </c:scaling>
        <c:axPos val="b"/>
        <c:numFmt formatCode="0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+mn-ea"/>
                <a:cs typeface="+mn-cs"/>
              </a:defRPr>
            </a:pPr>
            <a:endParaRPr lang="en-US"/>
          </a:p>
        </c:txPr>
        <c:crossAx val="319092120"/>
        <c:crosses val="autoZero"/>
        <c:auto val="1"/>
        <c:lblAlgn val="ctr"/>
        <c:lblOffset val="100"/>
        <c:tickLblSkip val="5"/>
        <c:tickMarkSkip val="1"/>
      </c:catAx>
      <c:valAx>
        <c:axId val="3190921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+mn-ea"/>
                <a:cs typeface="+mn-cs"/>
              </a:defRPr>
            </a:pPr>
            <a:endParaRPr lang="en-US"/>
          </a:p>
        </c:txPr>
        <c:crossAx val="31908837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4836515896935"/>
          <c:y val="0.930992426662658"/>
          <c:w val="0.489653948324538"/>
          <c:h val="0.05468776426813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 b="1" i="0" strike="noStrike">
                <a:solidFill>
                  <a:srgbClr val="000000"/>
                </a:solidFill>
                <a:latin typeface="Arial"/>
                <a:ea typeface="Arial"/>
                <a:cs typeface="Arial"/>
              </a:rPr>
              <a:t>Income inequality</a:t>
            </a:r>
            <a:endParaRPr lang="en-US" sz="1600" b="0" i="0" strike="noStrike">
              <a:solidFill>
                <a:srgbClr val="000000"/>
              </a:solidFill>
              <a:latin typeface="Arial"/>
              <a:ea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0" i="0" strike="noStrike">
                <a:solidFill>
                  <a:srgbClr val="000000"/>
                </a:solidFill>
                <a:latin typeface="Arial"/>
                <a:ea typeface="Arial"/>
                <a:cs typeface="Arial"/>
              </a:rPr>
              <a:t>(income share held by highest 10%)</a:t>
            </a:r>
          </a:p>
        </c:rich>
      </c:tx>
      <c:layout>
        <c:manualLayout>
          <c:xMode val="edge"/>
          <c:yMode val="edge"/>
          <c:x val="0.337742782152231"/>
          <c:y val="0.017647058823529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6815918280485"/>
          <c:y val="0.14697267253358"/>
          <c:w val="0.85230190820742"/>
          <c:h val="0.617990968040759"/>
        </c:manualLayout>
      </c:layout>
      <c:lineChart>
        <c:grouping val="standard"/>
        <c:ser>
          <c:idx val="0"/>
          <c:order val="0"/>
          <c:tx>
            <c:strRef>
              <c:f>Graphs!$J$3</c:f>
              <c:strCache>
                <c:ptCount val="1"/>
                <c:pt idx="0">
                  <c:v>Data </c:v>
                </c:pt>
              </c:strCache>
            </c:strRef>
          </c:tx>
          <c:spPr>
            <a:ln w="25400">
              <a:solidFill>
                <a:srgbClr val="DD080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noFill/>
                <a:prstDash val="solid"/>
              </a:ln>
            </c:spPr>
          </c:marker>
          <c:cat>
            <c:numRef>
              <c:f>Graphs!$I$9:$I$64</c:f>
              <c:numCache>
                <c:formatCode>General</c:formatCode>
                <c:ptCount val="56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  <c:pt idx="23">
                  <c:v>2013.0</c:v>
                </c:pt>
                <c:pt idx="24">
                  <c:v>2014.0</c:v>
                </c:pt>
                <c:pt idx="25">
                  <c:v>2015.0</c:v>
                </c:pt>
                <c:pt idx="26">
                  <c:v>2016.0</c:v>
                </c:pt>
                <c:pt idx="27">
                  <c:v>2017.0</c:v>
                </c:pt>
                <c:pt idx="28">
                  <c:v>2018.0</c:v>
                </c:pt>
                <c:pt idx="29">
                  <c:v>2019.0</c:v>
                </c:pt>
                <c:pt idx="30">
                  <c:v>2020.0</c:v>
                </c:pt>
                <c:pt idx="31">
                  <c:v>2021.0</c:v>
                </c:pt>
                <c:pt idx="32">
                  <c:v>2022.0</c:v>
                </c:pt>
                <c:pt idx="33">
                  <c:v>2023.0</c:v>
                </c:pt>
                <c:pt idx="34">
                  <c:v>2024.0</c:v>
                </c:pt>
                <c:pt idx="35">
                  <c:v>2025.0</c:v>
                </c:pt>
                <c:pt idx="36">
                  <c:v>2026.0</c:v>
                </c:pt>
                <c:pt idx="37">
                  <c:v>2027.0</c:v>
                </c:pt>
                <c:pt idx="38">
                  <c:v>2028.0</c:v>
                </c:pt>
                <c:pt idx="39">
                  <c:v>2029.0</c:v>
                </c:pt>
                <c:pt idx="40">
                  <c:v>2030.0</c:v>
                </c:pt>
                <c:pt idx="41">
                  <c:v>2031.0</c:v>
                </c:pt>
                <c:pt idx="42">
                  <c:v>2032.0</c:v>
                </c:pt>
                <c:pt idx="43">
                  <c:v>2033.0</c:v>
                </c:pt>
                <c:pt idx="44">
                  <c:v>2034.0</c:v>
                </c:pt>
                <c:pt idx="45">
                  <c:v>2035.0</c:v>
                </c:pt>
                <c:pt idx="46">
                  <c:v>2036.0</c:v>
                </c:pt>
                <c:pt idx="47">
                  <c:v>2037.0</c:v>
                </c:pt>
                <c:pt idx="48">
                  <c:v>2038.0</c:v>
                </c:pt>
                <c:pt idx="49">
                  <c:v>2039.0</c:v>
                </c:pt>
                <c:pt idx="50">
                  <c:v>2040.0</c:v>
                </c:pt>
                <c:pt idx="51">
                  <c:v>2041.0</c:v>
                </c:pt>
                <c:pt idx="52">
                  <c:v>2042.0</c:v>
                </c:pt>
                <c:pt idx="53">
                  <c:v>2043.0</c:v>
                </c:pt>
                <c:pt idx="54">
                  <c:v>2044.0</c:v>
                </c:pt>
                <c:pt idx="55" formatCode="0">
                  <c:v>2045.0</c:v>
                </c:pt>
              </c:numCache>
            </c:numRef>
          </c:cat>
          <c:val>
            <c:numRef>
              <c:f>Graphs!$J$9:$J$49</c:f>
              <c:numCache>
                <c:formatCode>0.00</c:formatCode>
                <c:ptCount val="41"/>
                <c:pt idx="0">
                  <c:v>30.7</c:v>
                </c:pt>
                <c:pt idx="1">
                  <c:v>27.3</c:v>
                </c:pt>
                <c:pt idx="2">
                  <c:v>29.26666666666667</c:v>
                </c:pt>
                <c:pt idx="3">
                  <c:v>26.45</c:v>
                </c:pt>
                <c:pt idx="4">
                  <c:v>30.8</c:v>
                </c:pt>
                <c:pt idx="5">
                  <c:v>31.6</c:v>
                </c:pt>
                <c:pt idx="6">
                  <c:v>29.825</c:v>
                </c:pt>
                <c:pt idx="7">
                  <c:v>30.2</c:v>
                </c:pt>
                <c:pt idx="8">
                  <c:v>32.475</c:v>
                </c:pt>
                <c:pt idx="9">
                  <c:v>33.6</c:v>
                </c:pt>
                <c:pt idx="10">
                  <c:v>30.32</c:v>
                </c:pt>
                <c:pt idx="11">
                  <c:v>33.2</c:v>
                </c:pt>
                <c:pt idx="12">
                  <c:v>31.3</c:v>
                </c:pt>
                <c:pt idx="13">
                  <c:v>30.61666666666666</c:v>
                </c:pt>
                <c:pt idx="14">
                  <c:v>30.36666666666667</c:v>
                </c:pt>
                <c:pt idx="15">
                  <c:v>31.48571428571429</c:v>
                </c:pt>
                <c:pt idx="16">
                  <c:v>30.13333333333334</c:v>
                </c:pt>
                <c:pt idx="17">
                  <c:v>29.6</c:v>
                </c:pt>
                <c:pt idx="18">
                  <c:v>28.77999999999999</c:v>
                </c:pt>
                <c:pt idx="19">
                  <c:v>30.34</c:v>
                </c:pt>
                <c:pt idx="20">
                  <c:v>28.9</c:v>
                </c:pt>
                <c:pt idx="21">
                  <c:v>28.82</c:v>
                </c:pt>
                <c:pt idx="22">
                  <c:v>28.55</c:v>
                </c:pt>
                <c:pt idx="23">
                  <c:v>27.95</c:v>
                </c:pt>
                <c:pt idx="24">
                  <c:v>27.88</c:v>
                </c:pt>
                <c:pt idx="25">
                  <c:v>28.2</c:v>
                </c:pt>
                <c:pt idx="26">
                  <c:v>29.1</c:v>
                </c:pt>
                <c:pt idx="27">
                  <c:v>29.32</c:v>
                </c:pt>
                <c:pt idx="28">
                  <c:v>28.52</c:v>
                </c:pt>
                <c:pt idx="29">
                  <c:v>27.86666666666667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78-054D-9986-E8273192224A}"/>
            </c:ext>
          </c:extLst>
        </c:ser>
        <c:ser>
          <c:idx val="1"/>
          <c:order val="1"/>
          <c:tx>
            <c:strRef>
              <c:f>Graphs!$K$3</c:f>
              <c:strCache>
                <c:ptCount val="1"/>
                <c:pt idx="0">
                  <c:v>Extrapolation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Graphs!$I$9:$I$64</c:f>
              <c:numCache>
                <c:formatCode>General</c:formatCode>
                <c:ptCount val="56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  <c:pt idx="23">
                  <c:v>2013.0</c:v>
                </c:pt>
                <c:pt idx="24">
                  <c:v>2014.0</c:v>
                </c:pt>
                <c:pt idx="25">
                  <c:v>2015.0</c:v>
                </c:pt>
                <c:pt idx="26">
                  <c:v>2016.0</c:v>
                </c:pt>
                <c:pt idx="27">
                  <c:v>2017.0</c:v>
                </c:pt>
                <c:pt idx="28">
                  <c:v>2018.0</c:v>
                </c:pt>
                <c:pt idx="29">
                  <c:v>2019.0</c:v>
                </c:pt>
                <c:pt idx="30">
                  <c:v>2020.0</c:v>
                </c:pt>
                <c:pt idx="31">
                  <c:v>2021.0</c:v>
                </c:pt>
                <c:pt idx="32">
                  <c:v>2022.0</c:v>
                </c:pt>
                <c:pt idx="33">
                  <c:v>2023.0</c:v>
                </c:pt>
                <c:pt idx="34">
                  <c:v>2024.0</c:v>
                </c:pt>
                <c:pt idx="35">
                  <c:v>2025.0</c:v>
                </c:pt>
                <c:pt idx="36">
                  <c:v>2026.0</c:v>
                </c:pt>
                <c:pt idx="37">
                  <c:v>2027.0</c:v>
                </c:pt>
                <c:pt idx="38">
                  <c:v>2028.0</c:v>
                </c:pt>
                <c:pt idx="39">
                  <c:v>2029.0</c:v>
                </c:pt>
                <c:pt idx="40">
                  <c:v>2030.0</c:v>
                </c:pt>
                <c:pt idx="41">
                  <c:v>2031.0</c:v>
                </c:pt>
                <c:pt idx="42">
                  <c:v>2032.0</c:v>
                </c:pt>
                <c:pt idx="43">
                  <c:v>2033.0</c:v>
                </c:pt>
                <c:pt idx="44">
                  <c:v>2034.0</c:v>
                </c:pt>
                <c:pt idx="45">
                  <c:v>2035.0</c:v>
                </c:pt>
                <c:pt idx="46">
                  <c:v>2036.0</c:v>
                </c:pt>
                <c:pt idx="47">
                  <c:v>2037.0</c:v>
                </c:pt>
                <c:pt idx="48">
                  <c:v>2038.0</c:v>
                </c:pt>
                <c:pt idx="49">
                  <c:v>2039.0</c:v>
                </c:pt>
                <c:pt idx="50">
                  <c:v>2040.0</c:v>
                </c:pt>
                <c:pt idx="51">
                  <c:v>2041.0</c:v>
                </c:pt>
                <c:pt idx="52">
                  <c:v>2042.0</c:v>
                </c:pt>
                <c:pt idx="53">
                  <c:v>2043.0</c:v>
                </c:pt>
                <c:pt idx="54">
                  <c:v>2044.0</c:v>
                </c:pt>
                <c:pt idx="55" formatCode="0">
                  <c:v>2045.0</c:v>
                </c:pt>
              </c:numCache>
            </c:numRef>
          </c:cat>
          <c:val>
            <c:numRef>
              <c:f>Graphs!$K$9:$K$64</c:f>
              <c:numCache>
                <c:formatCode>General</c:formatCode>
                <c:ptCount val="56"/>
                <c:pt idx="29" formatCode="#,##0.00">
                  <c:v>27.87</c:v>
                </c:pt>
                <c:pt idx="30" formatCode="0.00">
                  <c:v>29.4955790669226</c:v>
                </c:pt>
                <c:pt idx="31" formatCode="0.00">
                  <c:v>29.9038734697533</c:v>
                </c:pt>
                <c:pt idx="32" formatCode="0.00">
                  <c:v>30.3116727033731</c:v>
                </c:pt>
                <c:pt idx="33" formatCode="0.00">
                  <c:v>30.6969696896197</c:v>
                </c:pt>
                <c:pt idx="34" formatCode="0.00">
                  <c:v>31.0389716947335</c:v>
                </c:pt>
                <c:pt idx="35" formatCode="0.00">
                  <c:v>31.3192224190511</c:v>
                </c:pt>
                <c:pt idx="36" formatCode="0.00">
                  <c:v>31.5225979999295</c:v>
                </c:pt>
                <c:pt idx="37" formatCode="0.00">
                  <c:v>31.6381231781341</c:v>
                </c:pt>
                <c:pt idx="38" formatCode="0.00">
                  <c:v>31.6595635828842</c:v>
                </c:pt>
                <c:pt idx="39" formatCode="0.00">
                  <c:v>31.5857621726155</c:v>
                </c:pt>
                <c:pt idx="40" formatCode="0.00">
                  <c:v>31.4207016752745</c:v>
                </c:pt>
                <c:pt idx="41" formatCode="#,##0.00">
                  <c:v>31.03350869846918</c:v>
                </c:pt>
                <c:pt idx="42" formatCode="#,##0.00">
                  <c:v>30.64631572166386</c:v>
                </c:pt>
                <c:pt idx="43" formatCode="#,##0.00">
                  <c:v>30.25912274485854</c:v>
                </c:pt>
                <c:pt idx="44" formatCode="#,##0.00">
                  <c:v>29.87192976805322</c:v>
                </c:pt>
                <c:pt idx="45" formatCode="#,##0.00">
                  <c:v>29.4847367912479</c:v>
                </c:pt>
                <c:pt idx="46" formatCode="#,##0.00">
                  <c:v>29.09754381444258</c:v>
                </c:pt>
                <c:pt idx="47" formatCode="#,##0.00">
                  <c:v>28.71035083763726</c:v>
                </c:pt>
                <c:pt idx="48" formatCode="#,##0.00">
                  <c:v>28.32315786083194</c:v>
                </c:pt>
                <c:pt idx="49" formatCode="#,##0.00">
                  <c:v>27.93596488402662</c:v>
                </c:pt>
                <c:pt idx="50" formatCode="#,##0.00">
                  <c:v>27.5487719072213</c:v>
                </c:pt>
                <c:pt idx="51" formatCode="#,##0.00">
                  <c:v>27.16157893041598</c:v>
                </c:pt>
                <c:pt idx="52" formatCode="#,##0.00">
                  <c:v>26.77438595361066</c:v>
                </c:pt>
                <c:pt idx="53" formatCode="#,##0.00">
                  <c:v>26.38719297680534</c:v>
                </c:pt>
                <c:pt idx="54" formatCode="#,##0.00">
                  <c:v>26.00000000000002</c:v>
                </c:pt>
                <c:pt idx="55" formatCode="0.00">
                  <c:v>26.0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078-054D-9986-E8273192224A}"/>
            </c:ext>
          </c:extLst>
        </c:ser>
        <c:ser>
          <c:idx val="4"/>
          <c:order val="2"/>
          <c:tx>
            <c:strRef>
              <c:f>Graphs!$L$3</c:f>
              <c:strCache>
                <c:ptCount val="1"/>
                <c:pt idx="0">
                  <c:v>Computed trajectory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Graphs!$I$9:$I$64</c:f>
              <c:numCache>
                <c:formatCode>General</c:formatCode>
                <c:ptCount val="56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  <c:pt idx="23">
                  <c:v>2013.0</c:v>
                </c:pt>
                <c:pt idx="24">
                  <c:v>2014.0</c:v>
                </c:pt>
                <c:pt idx="25">
                  <c:v>2015.0</c:v>
                </c:pt>
                <c:pt idx="26">
                  <c:v>2016.0</c:v>
                </c:pt>
                <c:pt idx="27">
                  <c:v>2017.0</c:v>
                </c:pt>
                <c:pt idx="28">
                  <c:v>2018.0</c:v>
                </c:pt>
                <c:pt idx="29">
                  <c:v>2019.0</c:v>
                </c:pt>
                <c:pt idx="30">
                  <c:v>2020.0</c:v>
                </c:pt>
                <c:pt idx="31">
                  <c:v>2021.0</c:v>
                </c:pt>
                <c:pt idx="32">
                  <c:v>2022.0</c:v>
                </c:pt>
                <c:pt idx="33">
                  <c:v>2023.0</c:v>
                </c:pt>
                <c:pt idx="34">
                  <c:v>2024.0</c:v>
                </c:pt>
                <c:pt idx="35">
                  <c:v>2025.0</c:v>
                </c:pt>
                <c:pt idx="36">
                  <c:v>2026.0</c:v>
                </c:pt>
                <c:pt idx="37">
                  <c:v>2027.0</c:v>
                </c:pt>
                <c:pt idx="38">
                  <c:v>2028.0</c:v>
                </c:pt>
                <c:pt idx="39">
                  <c:v>2029.0</c:v>
                </c:pt>
                <c:pt idx="40">
                  <c:v>2030.0</c:v>
                </c:pt>
                <c:pt idx="41">
                  <c:v>2031.0</c:v>
                </c:pt>
                <c:pt idx="42">
                  <c:v>2032.0</c:v>
                </c:pt>
                <c:pt idx="43">
                  <c:v>2033.0</c:v>
                </c:pt>
                <c:pt idx="44">
                  <c:v>2034.0</c:v>
                </c:pt>
                <c:pt idx="45">
                  <c:v>2035.0</c:v>
                </c:pt>
                <c:pt idx="46">
                  <c:v>2036.0</c:v>
                </c:pt>
                <c:pt idx="47">
                  <c:v>2037.0</c:v>
                </c:pt>
                <c:pt idx="48">
                  <c:v>2038.0</c:v>
                </c:pt>
                <c:pt idx="49">
                  <c:v>2039.0</c:v>
                </c:pt>
                <c:pt idx="50">
                  <c:v>2040.0</c:v>
                </c:pt>
                <c:pt idx="51">
                  <c:v>2041.0</c:v>
                </c:pt>
                <c:pt idx="52">
                  <c:v>2042.0</c:v>
                </c:pt>
                <c:pt idx="53">
                  <c:v>2043.0</c:v>
                </c:pt>
                <c:pt idx="54">
                  <c:v>2044.0</c:v>
                </c:pt>
                <c:pt idx="55" formatCode="0">
                  <c:v>2045.0</c:v>
                </c:pt>
              </c:numCache>
            </c:numRef>
          </c:cat>
          <c:val>
            <c:numRef>
              <c:f>Graphs!$L$9:$L$65</c:f>
              <c:numCache>
                <c:formatCode>#,##0.00</c:formatCode>
                <c:ptCount val="57"/>
                <c:pt idx="0">
                  <c:v>28.4776981092316</c:v>
                </c:pt>
                <c:pt idx="1">
                  <c:v>28.7600881956411</c:v>
                </c:pt>
                <c:pt idx="2">
                  <c:v>29.1037080251327</c:v>
                </c:pt>
                <c:pt idx="3">
                  <c:v>29.4900139913867</c:v>
                </c:pt>
                <c:pt idx="4">
                  <c:v>29.8981589105608</c:v>
                </c:pt>
                <c:pt idx="5">
                  <c:v>30.3061170494088</c:v>
                </c:pt>
                <c:pt idx="6">
                  <c:v>30.6918727543726</c:v>
                </c:pt>
                <c:pt idx="7">
                  <c:v>31.0346085367205</c:v>
                </c:pt>
                <c:pt idx="8">
                  <c:v>31.315828498154</c:v>
                </c:pt>
                <c:pt idx="9">
                  <c:v>31.520356470692</c:v>
                </c:pt>
                <c:pt idx="10">
                  <c:v>31.6371550057396</c:v>
                </c:pt>
                <c:pt idx="11">
                  <c:v>31.659921015213</c:v>
                </c:pt>
                <c:pt idx="12">
                  <c:v>31.5874259206633</c:v>
                </c:pt>
                <c:pt idx="13">
                  <c:v>31.4235819540925</c:v>
                </c:pt>
                <c:pt idx="14">
                  <c:v>31.1772310325064</c:v>
                </c:pt>
                <c:pt idx="15">
                  <c:v>30.8616675996895</c:v>
                </c:pt>
                <c:pt idx="16">
                  <c:v>30.4939211852698</c:v>
                </c:pt>
                <c:pt idx="17">
                  <c:v>30.0938373981128</c:v>
                </c:pt>
                <c:pt idx="18">
                  <c:v>29.6830069486699</c:v>
                </c:pt>
                <c:pt idx="19">
                  <c:v>29.2836004960965</c:v>
                </c:pt>
                <c:pt idx="20">
                  <c:v>28.9171721981635</c:v>
                </c:pt>
                <c:pt idx="21">
                  <c:v>28.603496530958</c:v>
                </c:pt>
                <c:pt idx="22">
                  <c:v>28.3595011499453</c:v>
                </c:pt>
                <c:pt idx="23">
                  <c:v>28.1983533810509</c:v>
                </c:pt>
                <c:pt idx="24">
                  <c:v>28.1287496397003</c:v>
                </c:pt>
                <c:pt idx="25">
                  <c:v>28.1544461246551</c:v>
                </c:pt>
                <c:pt idx="26">
                  <c:v>28.2740561129734</c:v>
                </c:pt>
                <c:pt idx="27">
                  <c:v>28.4811247951685</c:v>
                </c:pt>
                <c:pt idx="28">
                  <c:v>28.7644776120494</c:v>
                </c:pt>
                <c:pt idx="29">
                  <c:v>29.1088232950837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078-054D-9986-E8273192224A}"/>
            </c:ext>
          </c:extLst>
        </c:ser>
        <c:ser>
          <c:idx val="2"/>
          <c:order val="3"/>
          <c:tx>
            <c:strRef>
              <c:f>Graphs!$M$3</c:f>
              <c:strCache>
                <c:ptCount val="1"/>
                <c:pt idx="0">
                  <c:v>Best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1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</c:spPr>
          </c:marker>
          <c:cat>
            <c:numRef>
              <c:f>Graphs!$I$9:$I$64</c:f>
              <c:numCache>
                <c:formatCode>General</c:formatCode>
                <c:ptCount val="56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  <c:pt idx="23">
                  <c:v>2013.0</c:v>
                </c:pt>
                <c:pt idx="24">
                  <c:v>2014.0</c:v>
                </c:pt>
                <c:pt idx="25">
                  <c:v>2015.0</c:v>
                </c:pt>
                <c:pt idx="26">
                  <c:v>2016.0</c:v>
                </c:pt>
                <c:pt idx="27">
                  <c:v>2017.0</c:v>
                </c:pt>
                <c:pt idx="28">
                  <c:v>2018.0</c:v>
                </c:pt>
                <c:pt idx="29">
                  <c:v>2019.0</c:v>
                </c:pt>
                <c:pt idx="30">
                  <c:v>2020.0</c:v>
                </c:pt>
                <c:pt idx="31">
                  <c:v>2021.0</c:v>
                </c:pt>
                <c:pt idx="32">
                  <c:v>2022.0</c:v>
                </c:pt>
                <c:pt idx="33">
                  <c:v>2023.0</c:v>
                </c:pt>
                <c:pt idx="34">
                  <c:v>2024.0</c:v>
                </c:pt>
                <c:pt idx="35">
                  <c:v>2025.0</c:v>
                </c:pt>
                <c:pt idx="36">
                  <c:v>2026.0</c:v>
                </c:pt>
                <c:pt idx="37">
                  <c:v>2027.0</c:v>
                </c:pt>
                <c:pt idx="38">
                  <c:v>2028.0</c:v>
                </c:pt>
                <c:pt idx="39">
                  <c:v>2029.0</c:v>
                </c:pt>
                <c:pt idx="40">
                  <c:v>2030.0</c:v>
                </c:pt>
                <c:pt idx="41">
                  <c:v>2031.0</c:v>
                </c:pt>
                <c:pt idx="42">
                  <c:v>2032.0</c:v>
                </c:pt>
                <c:pt idx="43">
                  <c:v>2033.0</c:v>
                </c:pt>
                <c:pt idx="44">
                  <c:v>2034.0</c:v>
                </c:pt>
                <c:pt idx="45">
                  <c:v>2035.0</c:v>
                </c:pt>
                <c:pt idx="46">
                  <c:v>2036.0</c:v>
                </c:pt>
                <c:pt idx="47">
                  <c:v>2037.0</c:v>
                </c:pt>
                <c:pt idx="48">
                  <c:v>2038.0</c:v>
                </c:pt>
                <c:pt idx="49">
                  <c:v>2039.0</c:v>
                </c:pt>
                <c:pt idx="50">
                  <c:v>2040.0</c:v>
                </c:pt>
                <c:pt idx="51">
                  <c:v>2041.0</c:v>
                </c:pt>
                <c:pt idx="52">
                  <c:v>2042.0</c:v>
                </c:pt>
                <c:pt idx="53">
                  <c:v>2043.0</c:v>
                </c:pt>
                <c:pt idx="54">
                  <c:v>2044.0</c:v>
                </c:pt>
                <c:pt idx="55" formatCode="0">
                  <c:v>2045.0</c:v>
                </c:pt>
              </c:numCache>
            </c:numRef>
          </c:cat>
          <c:val>
            <c:numRef>
              <c:f>Graphs!$M$9:$M$65</c:f>
              <c:numCache>
                <c:formatCode>#,##0.00</c:formatCode>
                <c:ptCount val="57"/>
                <c:pt idx="40" formatCode="General">
                  <c:v>28.1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078-054D-9986-E8273192224A}"/>
            </c:ext>
          </c:extLst>
        </c:ser>
        <c:ser>
          <c:idx val="3"/>
          <c:order val="4"/>
          <c:tx>
            <c:strRef>
              <c:f>Graphs!$N$3</c:f>
              <c:strCache>
                <c:ptCount val="1"/>
                <c:pt idx="0">
                  <c:v>Worst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10"/>
            <c:spPr>
              <a:solidFill>
                <a:schemeClr val="bg1">
                  <a:lumMod val="65000"/>
                </a:schemeClr>
              </a:solidFill>
              <a:ln>
                <a:noFill/>
              </a:ln>
            </c:spPr>
          </c:marker>
          <c:cat>
            <c:numRef>
              <c:f>Graphs!$I$9:$I$64</c:f>
              <c:numCache>
                <c:formatCode>General</c:formatCode>
                <c:ptCount val="56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  <c:pt idx="23">
                  <c:v>2013.0</c:v>
                </c:pt>
                <c:pt idx="24">
                  <c:v>2014.0</c:v>
                </c:pt>
                <c:pt idx="25">
                  <c:v>2015.0</c:v>
                </c:pt>
                <c:pt idx="26">
                  <c:v>2016.0</c:v>
                </c:pt>
                <c:pt idx="27">
                  <c:v>2017.0</c:v>
                </c:pt>
                <c:pt idx="28">
                  <c:v>2018.0</c:v>
                </c:pt>
                <c:pt idx="29">
                  <c:v>2019.0</c:v>
                </c:pt>
                <c:pt idx="30">
                  <c:v>2020.0</c:v>
                </c:pt>
                <c:pt idx="31">
                  <c:v>2021.0</c:v>
                </c:pt>
                <c:pt idx="32">
                  <c:v>2022.0</c:v>
                </c:pt>
                <c:pt idx="33">
                  <c:v>2023.0</c:v>
                </c:pt>
                <c:pt idx="34">
                  <c:v>2024.0</c:v>
                </c:pt>
                <c:pt idx="35">
                  <c:v>2025.0</c:v>
                </c:pt>
                <c:pt idx="36">
                  <c:v>2026.0</c:v>
                </c:pt>
                <c:pt idx="37">
                  <c:v>2027.0</c:v>
                </c:pt>
                <c:pt idx="38">
                  <c:v>2028.0</c:v>
                </c:pt>
                <c:pt idx="39">
                  <c:v>2029.0</c:v>
                </c:pt>
                <c:pt idx="40">
                  <c:v>2030.0</c:v>
                </c:pt>
                <c:pt idx="41">
                  <c:v>2031.0</c:v>
                </c:pt>
                <c:pt idx="42">
                  <c:v>2032.0</c:v>
                </c:pt>
                <c:pt idx="43">
                  <c:v>2033.0</c:v>
                </c:pt>
                <c:pt idx="44">
                  <c:v>2034.0</c:v>
                </c:pt>
                <c:pt idx="45">
                  <c:v>2035.0</c:v>
                </c:pt>
                <c:pt idx="46">
                  <c:v>2036.0</c:v>
                </c:pt>
                <c:pt idx="47">
                  <c:v>2037.0</c:v>
                </c:pt>
                <c:pt idx="48">
                  <c:v>2038.0</c:v>
                </c:pt>
                <c:pt idx="49">
                  <c:v>2039.0</c:v>
                </c:pt>
                <c:pt idx="50">
                  <c:v>2040.0</c:v>
                </c:pt>
                <c:pt idx="51">
                  <c:v>2041.0</c:v>
                </c:pt>
                <c:pt idx="52">
                  <c:v>2042.0</c:v>
                </c:pt>
                <c:pt idx="53">
                  <c:v>2043.0</c:v>
                </c:pt>
                <c:pt idx="54">
                  <c:v>2044.0</c:v>
                </c:pt>
                <c:pt idx="55" formatCode="0">
                  <c:v>2045.0</c:v>
                </c:pt>
              </c:numCache>
            </c:numRef>
          </c:cat>
          <c:val>
            <c:numRef>
              <c:f>Graphs!$N$9:$N$65</c:f>
              <c:numCache>
                <c:formatCode>#,##0.00</c:formatCode>
                <c:ptCount val="57"/>
                <c:pt idx="40" formatCode="General">
                  <c:v>35.21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078-054D-9986-E8273192224A}"/>
            </c:ext>
          </c:extLst>
        </c:ser>
        <c:marker val="1"/>
        <c:axId val="324468008"/>
        <c:axId val="69783352"/>
      </c:lineChart>
      <c:catAx>
        <c:axId val="3244680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CA"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 sz="1400"/>
                  <a:t>Year</a:t>
                </a:r>
              </a:p>
            </c:rich>
          </c:tx>
          <c:layout>
            <c:manualLayout>
              <c:xMode val="edge"/>
              <c:yMode val="edge"/>
              <c:x val="0.472237355465702"/>
              <c:y val="0.84739462714219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783352"/>
        <c:crosses val="autoZero"/>
        <c:auto val="1"/>
        <c:lblAlgn val="ctr"/>
        <c:lblOffset val="100"/>
        <c:tickLblSkip val="5"/>
        <c:tickMarkSkip val="5"/>
      </c:catAx>
      <c:valAx>
        <c:axId val="69783352"/>
        <c:scaling>
          <c:orientation val="minMax"/>
          <c:max val="45.0"/>
          <c:min val="20.0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/>
                </a:pPr>
                <a:r>
                  <a:rPr lang="en-US" sz="1400" b="1"/>
                  <a:t>Percentage</a:t>
                </a:r>
              </a:p>
            </c:rich>
          </c:tx>
          <c:layout>
            <c:manualLayout>
              <c:xMode val="edge"/>
              <c:yMode val="edge"/>
              <c:x val="0.0144417961268355"/>
              <c:y val="0.360379805465493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4468008"/>
        <c:crosses val="autoZero"/>
        <c:crossBetween val="between"/>
        <c:minorUnit val="5.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482824714478258"/>
          <c:y val="0.876083140342751"/>
          <c:w val="0.918996240334823"/>
          <c:h val="0.123916859657249"/>
        </c:manualLayout>
      </c:layout>
      <c:spPr>
        <a:noFill/>
        <a:ln w="25400">
          <a:noFill/>
        </a:ln>
      </c:spPr>
      <c:txPr>
        <a:bodyPr/>
        <a:lstStyle/>
        <a:p>
          <a:pPr>
            <a:defRPr lang="en-CA"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0000000000001" r="0.750000000000001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Poverty headcount ratio at $1.90 a day (2011 PPP)</a:t>
            </a:r>
          </a:p>
        </c:rich>
      </c:tx>
      <c:layout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4157696411448"/>
          <c:y val="0.168039535598591"/>
          <c:w val="0.838441955735263"/>
          <c:h val="0.608034097089215"/>
        </c:manualLayout>
      </c:layout>
      <c:lineChart>
        <c:grouping val="standard"/>
        <c:ser>
          <c:idx val="0"/>
          <c:order val="0"/>
          <c:tx>
            <c:strRef>
              <c:f>Graphs!$Z$3</c:f>
              <c:strCache>
                <c:ptCount val="1"/>
                <c:pt idx="0">
                  <c:v>Data </c:v>
                </c:pt>
              </c:strCache>
            </c:strRef>
          </c:tx>
          <c:spPr>
            <a:ln w="25400">
              <a:solidFill>
                <a:srgbClr val="DD080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Graphs!$Y$9:$Y$64</c:f>
              <c:numCache>
                <c:formatCode>General</c:formatCode>
                <c:ptCount val="56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  <c:pt idx="23">
                  <c:v>2013.0</c:v>
                </c:pt>
                <c:pt idx="24">
                  <c:v>2014.0</c:v>
                </c:pt>
                <c:pt idx="25">
                  <c:v>2015.0</c:v>
                </c:pt>
                <c:pt idx="26">
                  <c:v>2016.0</c:v>
                </c:pt>
                <c:pt idx="27">
                  <c:v>2017.0</c:v>
                </c:pt>
                <c:pt idx="28">
                  <c:v>2018.0</c:v>
                </c:pt>
                <c:pt idx="29">
                  <c:v>2019.0</c:v>
                </c:pt>
                <c:pt idx="30">
                  <c:v>2020.0</c:v>
                </c:pt>
                <c:pt idx="31">
                  <c:v>2021.0</c:v>
                </c:pt>
                <c:pt idx="32">
                  <c:v>2022.0</c:v>
                </c:pt>
                <c:pt idx="33">
                  <c:v>2023.0</c:v>
                </c:pt>
                <c:pt idx="34">
                  <c:v>2024.0</c:v>
                </c:pt>
                <c:pt idx="35">
                  <c:v>2025.0</c:v>
                </c:pt>
                <c:pt idx="36">
                  <c:v>2026.0</c:v>
                </c:pt>
                <c:pt idx="37">
                  <c:v>2027.0</c:v>
                </c:pt>
                <c:pt idx="38">
                  <c:v>2028.0</c:v>
                </c:pt>
                <c:pt idx="39">
                  <c:v>2029.0</c:v>
                </c:pt>
                <c:pt idx="40">
                  <c:v>2030.0</c:v>
                </c:pt>
                <c:pt idx="41">
                  <c:v>2031.0</c:v>
                </c:pt>
                <c:pt idx="42">
                  <c:v>2032.0</c:v>
                </c:pt>
                <c:pt idx="43">
                  <c:v>2033.0</c:v>
                </c:pt>
                <c:pt idx="44">
                  <c:v>2034.0</c:v>
                </c:pt>
                <c:pt idx="45">
                  <c:v>2035.0</c:v>
                </c:pt>
                <c:pt idx="46">
                  <c:v>2036.0</c:v>
                </c:pt>
                <c:pt idx="47">
                  <c:v>2037.0</c:v>
                </c:pt>
                <c:pt idx="48">
                  <c:v>2038.0</c:v>
                </c:pt>
                <c:pt idx="49">
                  <c:v>2039.0</c:v>
                </c:pt>
                <c:pt idx="50">
                  <c:v>2040.0</c:v>
                </c:pt>
                <c:pt idx="51">
                  <c:v>2041.0</c:v>
                </c:pt>
                <c:pt idx="52">
                  <c:v>2042.0</c:v>
                </c:pt>
                <c:pt idx="53">
                  <c:v>2043.0</c:v>
                </c:pt>
                <c:pt idx="54">
                  <c:v>2044.0</c:v>
                </c:pt>
                <c:pt idx="55" formatCode="0">
                  <c:v>2045.0</c:v>
                </c:pt>
              </c:numCache>
            </c:numRef>
          </c:cat>
          <c:val>
            <c:numRef>
              <c:f>Graphs!$Z$9:$Z$49</c:f>
              <c:numCache>
                <c:formatCode>0.00</c:formatCode>
                <c:ptCount val="41"/>
                <c:pt idx="0">
                  <c:v>36.2</c:v>
                </c:pt>
                <c:pt idx="1">
                  <c:v>36.0</c:v>
                </c:pt>
                <c:pt idx="2">
                  <c:v>35.1</c:v>
                </c:pt>
                <c:pt idx="3">
                  <c:v>34.3</c:v>
                </c:pt>
                <c:pt idx="4">
                  <c:v>33.2</c:v>
                </c:pt>
                <c:pt idx="5">
                  <c:v>31.3</c:v>
                </c:pt>
                <c:pt idx="6">
                  <c:v>29.7</c:v>
                </c:pt>
                <c:pt idx="7">
                  <c:v>29.6</c:v>
                </c:pt>
                <c:pt idx="8">
                  <c:v>29.9</c:v>
                </c:pt>
                <c:pt idx="9">
                  <c:v>28.8</c:v>
                </c:pt>
                <c:pt idx="10" formatCode="General">
                  <c:v>27.8</c:v>
                </c:pt>
                <c:pt idx="11" formatCode="General">
                  <c:v>26.9</c:v>
                </c:pt>
                <c:pt idx="12">
                  <c:v>25.7</c:v>
                </c:pt>
                <c:pt idx="13" formatCode="General">
                  <c:v>24.7</c:v>
                </c:pt>
                <c:pt idx="14" formatCode="General">
                  <c:v>22.9</c:v>
                </c:pt>
                <c:pt idx="15">
                  <c:v>21.0</c:v>
                </c:pt>
                <c:pt idx="16" formatCode="General">
                  <c:v>20.3</c:v>
                </c:pt>
                <c:pt idx="17" formatCode="General">
                  <c:v>19.1</c:v>
                </c:pt>
                <c:pt idx="18">
                  <c:v>18.4</c:v>
                </c:pt>
                <c:pt idx="19" formatCode="General">
                  <c:v>17.6</c:v>
                </c:pt>
                <c:pt idx="20">
                  <c:v>16.0</c:v>
                </c:pt>
                <c:pt idx="21">
                  <c:v>13.9</c:v>
                </c:pt>
                <c:pt idx="22">
                  <c:v>12.9</c:v>
                </c:pt>
                <c:pt idx="23">
                  <c:v>11.4</c:v>
                </c:pt>
                <c:pt idx="24">
                  <c:v>10.7</c:v>
                </c:pt>
                <c:pt idx="25" formatCode="#,##0.00">
                  <c:v>10.1</c:v>
                </c:pt>
                <c:pt idx="26" formatCode="#,##0.00">
                  <c:v>9.7</c:v>
                </c:pt>
                <c:pt idx="27" formatCode="#,##0.00">
                  <c:v>9.3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68-B844-90EE-8900BADF1D09}"/>
            </c:ext>
          </c:extLst>
        </c:ser>
        <c:ser>
          <c:idx val="1"/>
          <c:order val="1"/>
          <c:tx>
            <c:strRef>
              <c:f>Graphs!$AA$3</c:f>
              <c:strCache>
                <c:ptCount val="1"/>
                <c:pt idx="0">
                  <c:v>Extrapolation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Graphs!$Y$9:$Y$64</c:f>
              <c:numCache>
                <c:formatCode>General</c:formatCode>
                <c:ptCount val="56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  <c:pt idx="23">
                  <c:v>2013.0</c:v>
                </c:pt>
                <c:pt idx="24">
                  <c:v>2014.0</c:v>
                </c:pt>
                <c:pt idx="25">
                  <c:v>2015.0</c:v>
                </c:pt>
                <c:pt idx="26">
                  <c:v>2016.0</c:v>
                </c:pt>
                <c:pt idx="27">
                  <c:v>2017.0</c:v>
                </c:pt>
                <c:pt idx="28">
                  <c:v>2018.0</c:v>
                </c:pt>
                <c:pt idx="29">
                  <c:v>2019.0</c:v>
                </c:pt>
                <c:pt idx="30">
                  <c:v>2020.0</c:v>
                </c:pt>
                <c:pt idx="31">
                  <c:v>2021.0</c:v>
                </c:pt>
                <c:pt idx="32">
                  <c:v>2022.0</c:v>
                </c:pt>
                <c:pt idx="33">
                  <c:v>2023.0</c:v>
                </c:pt>
                <c:pt idx="34">
                  <c:v>2024.0</c:v>
                </c:pt>
                <c:pt idx="35">
                  <c:v>2025.0</c:v>
                </c:pt>
                <c:pt idx="36">
                  <c:v>2026.0</c:v>
                </c:pt>
                <c:pt idx="37">
                  <c:v>2027.0</c:v>
                </c:pt>
                <c:pt idx="38">
                  <c:v>2028.0</c:v>
                </c:pt>
                <c:pt idx="39">
                  <c:v>2029.0</c:v>
                </c:pt>
                <c:pt idx="40">
                  <c:v>2030.0</c:v>
                </c:pt>
                <c:pt idx="41">
                  <c:v>2031.0</c:v>
                </c:pt>
                <c:pt idx="42">
                  <c:v>2032.0</c:v>
                </c:pt>
                <c:pt idx="43">
                  <c:v>2033.0</c:v>
                </c:pt>
                <c:pt idx="44">
                  <c:v>2034.0</c:v>
                </c:pt>
                <c:pt idx="45">
                  <c:v>2035.0</c:v>
                </c:pt>
                <c:pt idx="46">
                  <c:v>2036.0</c:v>
                </c:pt>
                <c:pt idx="47">
                  <c:v>2037.0</c:v>
                </c:pt>
                <c:pt idx="48">
                  <c:v>2038.0</c:v>
                </c:pt>
                <c:pt idx="49">
                  <c:v>2039.0</c:v>
                </c:pt>
                <c:pt idx="50">
                  <c:v>2040.0</c:v>
                </c:pt>
                <c:pt idx="51">
                  <c:v>2041.0</c:v>
                </c:pt>
                <c:pt idx="52">
                  <c:v>2042.0</c:v>
                </c:pt>
                <c:pt idx="53">
                  <c:v>2043.0</c:v>
                </c:pt>
                <c:pt idx="54">
                  <c:v>2044.0</c:v>
                </c:pt>
                <c:pt idx="55" formatCode="0">
                  <c:v>2045.0</c:v>
                </c:pt>
              </c:numCache>
            </c:numRef>
          </c:cat>
          <c:val>
            <c:numRef>
              <c:f>Graphs!$AA$9:$AA$64</c:f>
              <c:numCache>
                <c:formatCode>General</c:formatCode>
                <c:ptCount val="56"/>
                <c:pt idx="27" formatCode="0.00">
                  <c:v>9.22111925308099</c:v>
                </c:pt>
                <c:pt idx="28" formatCode="0.00">
                  <c:v>8.70225183177202</c:v>
                </c:pt>
                <c:pt idx="29">
                  <c:v>8.220000000000001</c:v>
                </c:pt>
                <c:pt idx="30">
                  <c:v>7.78</c:v>
                </c:pt>
                <c:pt idx="31">
                  <c:v>7.37</c:v>
                </c:pt>
                <c:pt idx="32" formatCode="0.00">
                  <c:v>6.98235730492593</c:v>
                </c:pt>
                <c:pt idx="33" formatCode="0.00">
                  <c:v>6.62677570204612</c:v>
                </c:pt>
                <c:pt idx="34" formatCode="0.00">
                  <c:v>6.29601984909985</c:v>
                </c:pt>
                <c:pt idx="35" formatCode="0.00">
                  <c:v>5.98800880527884</c:v>
                </c:pt>
                <c:pt idx="36" formatCode="0.00">
                  <c:v>5.70085246046054</c:v>
                </c:pt>
                <c:pt idx="37" formatCode="0.00">
                  <c:v>5.43283446957527</c:v>
                </c:pt>
                <c:pt idx="38" formatCode="0.00">
                  <c:v>5.1823962522331</c:v>
                </c:pt>
                <c:pt idx="39" formatCode="0.00">
                  <c:v>4.94812215846611</c:v>
                </c:pt>
                <c:pt idx="40" formatCode="0.00">
                  <c:v>4.72872583138309</c:v>
                </c:pt>
                <c:pt idx="41" formatCode="#,##0.00">
                  <c:v>4.646810775957551</c:v>
                </c:pt>
                <c:pt idx="42" formatCode="#,##0.00">
                  <c:v>4.564895720532012</c:v>
                </c:pt>
                <c:pt idx="43" formatCode="#,##0.00">
                  <c:v>4.482980665106472</c:v>
                </c:pt>
                <c:pt idx="44" formatCode="#,##0.00">
                  <c:v>4.401065609680933</c:v>
                </c:pt>
                <c:pt idx="45" formatCode="#,##0.00">
                  <c:v>4.319150554255394</c:v>
                </c:pt>
                <c:pt idx="46" formatCode="#,##0.00">
                  <c:v>4.237235498829854</c:v>
                </c:pt>
                <c:pt idx="47" formatCode="#,##0.00">
                  <c:v>4.155320443404315</c:v>
                </c:pt>
                <c:pt idx="48" formatCode="#,##0.00">
                  <c:v>4.073405387978776</c:v>
                </c:pt>
                <c:pt idx="49" formatCode="#,##0.00">
                  <c:v>3.991490332553237</c:v>
                </c:pt>
                <c:pt idx="50" formatCode="#,##0.00">
                  <c:v>3.909575277127698</c:v>
                </c:pt>
                <c:pt idx="51" formatCode="#,##0.00">
                  <c:v>3.827660221702159</c:v>
                </c:pt>
                <c:pt idx="52" formatCode="#,##0.00">
                  <c:v>3.745745166276619</c:v>
                </c:pt>
                <c:pt idx="53" formatCode="#,##0.00">
                  <c:v>3.66383011085108</c:v>
                </c:pt>
                <c:pt idx="54" formatCode="#,##0.00">
                  <c:v>3.581915055425541</c:v>
                </c:pt>
                <c:pt idx="55" formatCode="0.00">
                  <c:v>3.5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68-B844-90EE-8900BADF1D09}"/>
            </c:ext>
          </c:extLst>
        </c:ser>
        <c:ser>
          <c:idx val="2"/>
          <c:order val="2"/>
          <c:tx>
            <c:strRef>
              <c:f>Graphs!$AB$3</c:f>
              <c:strCache>
                <c:ptCount val="1"/>
                <c:pt idx="0">
                  <c:v>Computed trajectory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Graphs!$Y$9:$Y$64</c:f>
              <c:numCache>
                <c:formatCode>General</c:formatCode>
                <c:ptCount val="56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  <c:pt idx="23">
                  <c:v>2013.0</c:v>
                </c:pt>
                <c:pt idx="24">
                  <c:v>2014.0</c:v>
                </c:pt>
                <c:pt idx="25">
                  <c:v>2015.0</c:v>
                </c:pt>
                <c:pt idx="26">
                  <c:v>2016.0</c:v>
                </c:pt>
                <c:pt idx="27">
                  <c:v>2017.0</c:v>
                </c:pt>
                <c:pt idx="28">
                  <c:v>2018.0</c:v>
                </c:pt>
                <c:pt idx="29">
                  <c:v>2019.0</c:v>
                </c:pt>
                <c:pt idx="30">
                  <c:v>2020.0</c:v>
                </c:pt>
                <c:pt idx="31">
                  <c:v>2021.0</c:v>
                </c:pt>
                <c:pt idx="32">
                  <c:v>2022.0</c:v>
                </c:pt>
                <c:pt idx="33">
                  <c:v>2023.0</c:v>
                </c:pt>
                <c:pt idx="34">
                  <c:v>2024.0</c:v>
                </c:pt>
                <c:pt idx="35">
                  <c:v>2025.0</c:v>
                </c:pt>
                <c:pt idx="36">
                  <c:v>2026.0</c:v>
                </c:pt>
                <c:pt idx="37">
                  <c:v>2027.0</c:v>
                </c:pt>
                <c:pt idx="38">
                  <c:v>2028.0</c:v>
                </c:pt>
                <c:pt idx="39">
                  <c:v>2029.0</c:v>
                </c:pt>
                <c:pt idx="40">
                  <c:v>2030.0</c:v>
                </c:pt>
                <c:pt idx="41">
                  <c:v>2031.0</c:v>
                </c:pt>
                <c:pt idx="42">
                  <c:v>2032.0</c:v>
                </c:pt>
                <c:pt idx="43">
                  <c:v>2033.0</c:v>
                </c:pt>
                <c:pt idx="44">
                  <c:v>2034.0</c:v>
                </c:pt>
                <c:pt idx="45">
                  <c:v>2035.0</c:v>
                </c:pt>
                <c:pt idx="46">
                  <c:v>2036.0</c:v>
                </c:pt>
                <c:pt idx="47">
                  <c:v>2037.0</c:v>
                </c:pt>
                <c:pt idx="48">
                  <c:v>2038.0</c:v>
                </c:pt>
                <c:pt idx="49">
                  <c:v>2039.0</c:v>
                </c:pt>
                <c:pt idx="50">
                  <c:v>2040.0</c:v>
                </c:pt>
                <c:pt idx="51">
                  <c:v>2041.0</c:v>
                </c:pt>
                <c:pt idx="52">
                  <c:v>2042.0</c:v>
                </c:pt>
                <c:pt idx="53">
                  <c:v>2043.0</c:v>
                </c:pt>
                <c:pt idx="54">
                  <c:v>2044.0</c:v>
                </c:pt>
                <c:pt idx="55" formatCode="0">
                  <c:v>2045.0</c:v>
                </c:pt>
              </c:numCache>
            </c:numRef>
          </c:cat>
          <c:val>
            <c:numRef>
              <c:f>Graphs!$AB$9:$AB$64</c:f>
              <c:numCache>
                <c:formatCode>0.00</c:formatCode>
                <c:ptCount val="56"/>
                <c:pt idx="0">
                  <c:v>36.2913828372359</c:v>
                </c:pt>
                <c:pt idx="1">
                  <c:v>36.647916025315</c:v>
                </c:pt>
                <c:pt idx="2">
                  <c:v>36.6666909355463</c:v>
                </c:pt>
                <c:pt idx="3">
                  <c:v>36.3471559459411</c:v>
                </c:pt>
                <c:pt idx="4">
                  <c:v>35.7071502212707</c:v>
                </c:pt>
                <c:pt idx="5">
                  <c:v>34.7805231341029</c:v>
                </c:pt>
                <c:pt idx="6">
                  <c:v>33.6128905960136</c:v>
                </c:pt>
                <c:pt idx="7">
                  <c:v>32.256468893756</c:v>
                </c:pt>
                <c:pt idx="8">
                  <c:v>30.7649815930246</c:v>
                </c:pt>
                <c:pt idx="9">
                  <c:v>29.1894141347807</c:v>
                </c:pt>
                <c:pt idx="10">
                  <c:v>27.5750311440318</c:v>
                </c:pt>
                <c:pt idx="11">
                  <c:v>25.9597195863059</c:v>
                </c:pt>
                <c:pt idx="12">
                  <c:v>24.3734722354823</c:v>
                </c:pt>
                <c:pt idx="13">
                  <c:v>22.8387058520259</c:v>
                </c:pt>
                <c:pt idx="14">
                  <c:v>21.3710945345413</c:v>
                </c:pt>
                <c:pt idx="15">
                  <c:v>19.9806483268131</c:v>
                </c:pt>
                <c:pt idx="16">
                  <c:v>18.6728415281921</c:v>
                </c:pt>
                <c:pt idx="17">
                  <c:v>17.4496681707034</c:v>
                </c:pt>
                <c:pt idx="18">
                  <c:v>16.310560801246</c:v>
                </c:pt>
                <c:pt idx="19">
                  <c:v>15.2531499099915</c:v>
                </c:pt>
                <c:pt idx="20">
                  <c:v>14.2738668156316</c:v>
                </c:pt>
                <c:pt idx="21">
                  <c:v>13.3684063633167</c:v>
                </c:pt>
                <c:pt idx="22">
                  <c:v>12.5320713851617</c:v>
                </c:pt>
                <c:pt idx="23">
                  <c:v>11.7600215593503</c:v>
                </c:pt>
                <c:pt idx="24">
                  <c:v>11.0474474463798</c:v>
                </c:pt>
                <c:pt idx="25">
                  <c:v>10.3896874859731</c:v>
                </c:pt>
                <c:pt idx="26">
                  <c:v>9.78230250618696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568-B844-90EE-8900BADF1D09}"/>
            </c:ext>
          </c:extLst>
        </c:ser>
        <c:ser>
          <c:idx val="3"/>
          <c:order val="3"/>
          <c:tx>
            <c:strRef>
              <c:f>Graphs!$AC$3</c:f>
              <c:strCache>
                <c:ptCount val="1"/>
                <c:pt idx="0">
                  <c:v>Best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1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</c:spPr>
          </c:marker>
          <c:cat>
            <c:numRef>
              <c:f>Graphs!$Y$9:$Y$64</c:f>
              <c:numCache>
                <c:formatCode>General</c:formatCode>
                <c:ptCount val="56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  <c:pt idx="23">
                  <c:v>2013.0</c:v>
                </c:pt>
                <c:pt idx="24">
                  <c:v>2014.0</c:v>
                </c:pt>
                <c:pt idx="25">
                  <c:v>2015.0</c:v>
                </c:pt>
                <c:pt idx="26">
                  <c:v>2016.0</c:v>
                </c:pt>
                <c:pt idx="27">
                  <c:v>2017.0</c:v>
                </c:pt>
                <c:pt idx="28">
                  <c:v>2018.0</c:v>
                </c:pt>
                <c:pt idx="29">
                  <c:v>2019.0</c:v>
                </c:pt>
                <c:pt idx="30">
                  <c:v>2020.0</c:v>
                </c:pt>
                <c:pt idx="31">
                  <c:v>2021.0</c:v>
                </c:pt>
                <c:pt idx="32">
                  <c:v>2022.0</c:v>
                </c:pt>
                <c:pt idx="33">
                  <c:v>2023.0</c:v>
                </c:pt>
                <c:pt idx="34">
                  <c:v>2024.0</c:v>
                </c:pt>
                <c:pt idx="35">
                  <c:v>2025.0</c:v>
                </c:pt>
                <c:pt idx="36">
                  <c:v>2026.0</c:v>
                </c:pt>
                <c:pt idx="37">
                  <c:v>2027.0</c:v>
                </c:pt>
                <c:pt idx="38">
                  <c:v>2028.0</c:v>
                </c:pt>
                <c:pt idx="39">
                  <c:v>2029.0</c:v>
                </c:pt>
                <c:pt idx="40">
                  <c:v>2030.0</c:v>
                </c:pt>
                <c:pt idx="41">
                  <c:v>2031.0</c:v>
                </c:pt>
                <c:pt idx="42">
                  <c:v>2032.0</c:v>
                </c:pt>
                <c:pt idx="43">
                  <c:v>2033.0</c:v>
                </c:pt>
                <c:pt idx="44">
                  <c:v>2034.0</c:v>
                </c:pt>
                <c:pt idx="45">
                  <c:v>2035.0</c:v>
                </c:pt>
                <c:pt idx="46">
                  <c:v>2036.0</c:v>
                </c:pt>
                <c:pt idx="47">
                  <c:v>2037.0</c:v>
                </c:pt>
                <c:pt idx="48">
                  <c:v>2038.0</c:v>
                </c:pt>
                <c:pt idx="49">
                  <c:v>2039.0</c:v>
                </c:pt>
                <c:pt idx="50">
                  <c:v>2040.0</c:v>
                </c:pt>
                <c:pt idx="51">
                  <c:v>2041.0</c:v>
                </c:pt>
                <c:pt idx="52">
                  <c:v>2042.0</c:v>
                </c:pt>
                <c:pt idx="53">
                  <c:v>2043.0</c:v>
                </c:pt>
                <c:pt idx="54">
                  <c:v>2044.0</c:v>
                </c:pt>
                <c:pt idx="55" formatCode="0">
                  <c:v>2045.0</c:v>
                </c:pt>
              </c:numCache>
            </c:numRef>
          </c:cat>
          <c:val>
            <c:numRef>
              <c:f>Graphs!$AC$9:$AC$65</c:f>
              <c:numCache>
                <c:formatCode>General</c:formatCode>
                <c:ptCount val="57"/>
                <c:pt idx="40">
                  <c:v>5.36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568-B844-90EE-8900BADF1D09}"/>
            </c:ext>
          </c:extLst>
        </c:ser>
        <c:ser>
          <c:idx val="4"/>
          <c:order val="4"/>
          <c:tx>
            <c:strRef>
              <c:f>Graphs!$AD$3</c:f>
              <c:strCache>
                <c:ptCount val="1"/>
                <c:pt idx="0">
                  <c:v>Worst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10"/>
            <c:spPr>
              <a:solidFill>
                <a:schemeClr val="bg1">
                  <a:lumMod val="65000"/>
                </a:schemeClr>
              </a:solidFill>
              <a:ln>
                <a:noFill/>
              </a:ln>
            </c:spPr>
          </c:marker>
          <c:cat>
            <c:numRef>
              <c:f>Graphs!$Y$9:$Y$64</c:f>
              <c:numCache>
                <c:formatCode>General</c:formatCode>
                <c:ptCount val="56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  <c:pt idx="23">
                  <c:v>2013.0</c:v>
                </c:pt>
                <c:pt idx="24">
                  <c:v>2014.0</c:v>
                </c:pt>
                <c:pt idx="25">
                  <c:v>2015.0</c:v>
                </c:pt>
                <c:pt idx="26">
                  <c:v>2016.0</c:v>
                </c:pt>
                <c:pt idx="27">
                  <c:v>2017.0</c:v>
                </c:pt>
                <c:pt idx="28">
                  <c:v>2018.0</c:v>
                </c:pt>
                <c:pt idx="29">
                  <c:v>2019.0</c:v>
                </c:pt>
                <c:pt idx="30">
                  <c:v>2020.0</c:v>
                </c:pt>
                <c:pt idx="31">
                  <c:v>2021.0</c:v>
                </c:pt>
                <c:pt idx="32">
                  <c:v>2022.0</c:v>
                </c:pt>
                <c:pt idx="33">
                  <c:v>2023.0</c:v>
                </c:pt>
                <c:pt idx="34">
                  <c:v>2024.0</c:v>
                </c:pt>
                <c:pt idx="35">
                  <c:v>2025.0</c:v>
                </c:pt>
                <c:pt idx="36">
                  <c:v>2026.0</c:v>
                </c:pt>
                <c:pt idx="37">
                  <c:v>2027.0</c:v>
                </c:pt>
                <c:pt idx="38">
                  <c:v>2028.0</c:v>
                </c:pt>
                <c:pt idx="39">
                  <c:v>2029.0</c:v>
                </c:pt>
                <c:pt idx="40">
                  <c:v>2030.0</c:v>
                </c:pt>
                <c:pt idx="41">
                  <c:v>2031.0</c:v>
                </c:pt>
                <c:pt idx="42">
                  <c:v>2032.0</c:v>
                </c:pt>
                <c:pt idx="43">
                  <c:v>2033.0</c:v>
                </c:pt>
                <c:pt idx="44">
                  <c:v>2034.0</c:v>
                </c:pt>
                <c:pt idx="45">
                  <c:v>2035.0</c:v>
                </c:pt>
                <c:pt idx="46">
                  <c:v>2036.0</c:v>
                </c:pt>
                <c:pt idx="47">
                  <c:v>2037.0</c:v>
                </c:pt>
                <c:pt idx="48">
                  <c:v>2038.0</c:v>
                </c:pt>
                <c:pt idx="49">
                  <c:v>2039.0</c:v>
                </c:pt>
                <c:pt idx="50">
                  <c:v>2040.0</c:v>
                </c:pt>
                <c:pt idx="51">
                  <c:v>2041.0</c:v>
                </c:pt>
                <c:pt idx="52">
                  <c:v>2042.0</c:v>
                </c:pt>
                <c:pt idx="53">
                  <c:v>2043.0</c:v>
                </c:pt>
                <c:pt idx="54">
                  <c:v>2044.0</c:v>
                </c:pt>
                <c:pt idx="55" formatCode="0">
                  <c:v>2045.0</c:v>
                </c:pt>
              </c:numCache>
            </c:numRef>
          </c:cat>
          <c:val>
            <c:numRef>
              <c:f>Graphs!$AD$9:$AD$65</c:f>
              <c:numCache>
                <c:formatCode>General</c:formatCode>
                <c:ptCount val="57"/>
                <c:pt idx="40">
                  <c:v>15.21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568-B844-90EE-8900BADF1D09}"/>
            </c:ext>
          </c:extLst>
        </c:ser>
        <c:marker val="1"/>
        <c:axId val="71537528"/>
        <c:axId val="71545640"/>
      </c:lineChart>
      <c:catAx>
        <c:axId val="715375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CA"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 sz="1400"/>
                  <a:t>Year</a:t>
                </a:r>
              </a:p>
            </c:rich>
          </c:tx>
          <c:layout>
            <c:manualLayout>
              <c:xMode val="edge"/>
              <c:yMode val="edge"/>
              <c:x val="0.486199161396565"/>
              <c:y val="0.85831571729209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545640"/>
        <c:crosses val="autoZero"/>
        <c:auto val="1"/>
        <c:lblAlgn val="ctr"/>
        <c:lblOffset val="100"/>
        <c:tickLblSkip val="5"/>
        <c:tickMarkSkip val="5"/>
      </c:catAx>
      <c:valAx>
        <c:axId val="71545640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CA"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1"/>
                  <a:t>Percentage of the population</a:t>
                </a:r>
              </a:p>
            </c:rich>
          </c:tx>
          <c:layout>
            <c:manualLayout>
              <c:xMode val="edge"/>
              <c:yMode val="edge"/>
              <c:x val="0.0148077416566497"/>
              <c:y val="0.1682575488874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537528"/>
        <c:crosses val="autoZero"/>
        <c:crossBetween val="between"/>
        <c:majorUnit val="10.0"/>
        <c:minorUnit val="5.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929660593454977"/>
          <c:y val="0.893428861932799"/>
          <c:w val="0.900911116813657"/>
          <c:h val="0.106571138067201"/>
        </c:manualLayout>
      </c:layout>
      <c:spPr>
        <a:noFill/>
        <a:ln w="25400">
          <a:noFill/>
        </a:ln>
      </c:spPr>
      <c:txPr>
        <a:bodyPr/>
        <a:lstStyle/>
        <a:p>
          <a:pPr>
            <a:defRPr lang="en-CA"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0000000000001" r="0.750000000000001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Life expectancy at birth</a:t>
            </a:r>
          </a:p>
        </c:rich>
      </c:tx>
      <c:layout>
        <c:manualLayout>
          <c:xMode val="edge"/>
          <c:yMode val="edge"/>
          <c:x val="0.322824724409449"/>
          <c:y val="0.0359281109498775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0400021562504"/>
          <c:y val="0.124813286812202"/>
          <c:w val="0.859200167812533"/>
          <c:h val="0.628213258522325"/>
        </c:manualLayout>
      </c:layout>
      <c:lineChart>
        <c:grouping val="standard"/>
        <c:ser>
          <c:idx val="1"/>
          <c:order val="0"/>
          <c:tx>
            <c:strRef>
              <c:f>Graphs!$AH$3</c:f>
              <c:strCache>
                <c:ptCount val="1"/>
                <c:pt idx="0">
                  <c:v>Data </c:v>
                </c:pt>
              </c:strCache>
            </c:strRef>
          </c:tx>
          <c:spPr>
            <a:ln w="25400">
              <a:solidFill>
                <a:srgbClr val="DD080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Graphs!$Y$9:$Y$64</c:f>
              <c:numCache>
                <c:formatCode>General</c:formatCode>
                <c:ptCount val="56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  <c:pt idx="23">
                  <c:v>2013.0</c:v>
                </c:pt>
                <c:pt idx="24">
                  <c:v>2014.0</c:v>
                </c:pt>
                <c:pt idx="25">
                  <c:v>2015.0</c:v>
                </c:pt>
                <c:pt idx="26">
                  <c:v>2016.0</c:v>
                </c:pt>
                <c:pt idx="27">
                  <c:v>2017.0</c:v>
                </c:pt>
                <c:pt idx="28">
                  <c:v>2018.0</c:v>
                </c:pt>
                <c:pt idx="29">
                  <c:v>2019.0</c:v>
                </c:pt>
                <c:pt idx="30">
                  <c:v>2020.0</c:v>
                </c:pt>
                <c:pt idx="31">
                  <c:v>2021.0</c:v>
                </c:pt>
                <c:pt idx="32">
                  <c:v>2022.0</c:v>
                </c:pt>
                <c:pt idx="33">
                  <c:v>2023.0</c:v>
                </c:pt>
                <c:pt idx="34">
                  <c:v>2024.0</c:v>
                </c:pt>
                <c:pt idx="35">
                  <c:v>2025.0</c:v>
                </c:pt>
                <c:pt idx="36">
                  <c:v>2026.0</c:v>
                </c:pt>
                <c:pt idx="37">
                  <c:v>2027.0</c:v>
                </c:pt>
                <c:pt idx="38">
                  <c:v>2028.0</c:v>
                </c:pt>
                <c:pt idx="39">
                  <c:v>2029.0</c:v>
                </c:pt>
                <c:pt idx="40">
                  <c:v>2030.0</c:v>
                </c:pt>
                <c:pt idx="41">
                  <c:v>2031.0</c:v>
                </c:pt>
                <c:pt idx="42">
                  <c:v>2032.0</c:v>
                </c:pt>
                <c:pt idx="43">
                  <c:v>2033.0</c:v>
                </c:pt>
                <c:pt idx="44">
                  <c:v>2034.0</c:v>
                </c:pt>
                <c:pt idx="45">
                  <c:v>2035.0</c:v>
                </c:pt>
                <c:pt idx="46">
                  <c:v>2036.0</c:v>
                </c:pt>
                <c:pt idx="47">
                  <c:v>2037.0</c:v>
                </c:pt>
                <c:pt idx="48">
                  <c:v>2038.0</c:v>
                </c:pt>
                <c:pt idx="49">
                  <c:v>2039.0</c:v>
                </c:pt>
                <c:pt idx="50">
                  <c:v>2040.0</c:v>
                </c:pt>
                <c:pt idx="51">
                  <c:v>2041.0</c:v>
                </c:pt>
                <c:pt idx="52">
                  <c:v>2042.0</c:v>
                </c:pt>
                <c:pt idx="53">
                  <c:v>2043.0</c:v>
                </c:pt>
                <c:pt idx="54">
                  <c:v>2044.0</c:v>
                </c:pt>
                <c:pt idx="55" formatCode="0">
                  <c:v>2045.0</c:v>
                </c:pt>
              </c:numCache>
            </c:numRef>
          </c:cat>
          <c:val>
            <c:numRef>
              <c:f>Graphs!$AH$9:$AH$46</c:f>
              <c:numCache>
                <c:formatCode>0.00</c:formatCode>
                <c:ptCount val="38"/>
                <c:pt idx="0">
                  <c:v>65.4329192262934</c:v>
                </c:pt>
                <c:pt idx="1">
                  <c:v>65.6180458833215</c:v>
                </c:pt>
                <c:pt idx="2">
                  <c:v>65.76965936077378</c:v>
                </c:pt>
                <c:pt idx="3">
                  <c:v>65.88402598623986</c:v>
                </c:pt>
                <c:pt idx="4">
                  <c:v>66.08743361385513</c:v>
                </c:pt>
                <c:pt idx="5">
                  <c:v>66.27387610548948</c:v>
                </c:pt>
                <c:pt idx="6">
                  <c:v>66.5580131271748</c:v>
                </c:pt>
                <c:pt idx="7">
                  <c:v>66.84296685092868</c:v>
                </c:pt>
                <c:pt idx="8">
                  <c:v>67.08624021834894</c:v>
                </c:pt>
                <c:pt idx="9">
                  <c:v>67.29361486733453</c:v>
                </c:pt>
                <c:pt idx="10">
                  <c:v>67.5490200014212</c:v>
                </c:pt>
                <c:pt idx="11">
                  <c:v>67.82172627162028</c:v>
                </c:pt>
                <c:pt idx="12">
                  <c:v>68.07034772162375</c:v>
                </c:pt>
                <c:pt idx="13">
                  <c:v>68.32621161789775</c:v>
                </c:pt>
                <c:pt idx="14">
                  <c:v>68.65262382316973</c:v>
                </c:pt>
                <c:pt idx="15">
                  <c:v>68.92030363187181</c:v>
                </c:pt>
                <c:pt idx="16">
                  <c:v>69.26238204880526</c:v>
                </c:pt>
                <c:pt idx="17">
                  <c:v>69.59169049871444</c:v>
                </c:pt>
                <c:pt idx="18">
                  <c:v>69.8994794086821</c:v>
                </c:pt>
                <c:pt idx="19">
                  <c:v>70.24650806953614</c:v>
                </c:pt>
                <c:pt idx="20">
                  <c:v>70.55658241668499</c:v>
                </c:pt>
                <c:pt idx="21">
                  <c:v>70.88397189379063</c:v>
                </c:pt>
                <c:pt idx="22">
                  <c:v>71.17343250765535</c:v>
                </c:pt>
                <c:pt idx="23">
                  <c:v>71.46580222702481</c:v>
                </c:pt>
                <c:pt idx="24">
                  <c:v>71.74603208014016</c:v>
                </c:pt>
                <c:pt idx="25">
                  <c:v>71.95214696384235</c:v>
                </c:pt>
                <c:pt idx="26">
                  <c:v>72.18610637433532</c:v>
                </c:pt>
                <c:pt idx="27">
                  <c:v>72.39124214227313</c:v>
                </c:pt>
                <c:pt idx="28">
                  <c:v>72.57410223700018</c:v>
                </c:pt>
                <c:pt idx="29">
                  <c:v>72.74713164052946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95-DB49-81E9-BF2F35005F0A}"/>
            </c:ext>
          </c:extLst>
        </c:ser>
        <c:ser>
          <c:idx val="2"/>
          <c:order val="1"/>
          <c:tx>
            <c:strRef>
              <c:f>Graphs!$AI$3</c:f>
              <c:strCache>
                <c:ptCount val="1"/>
                <c:pt idx="0">
                  <c:v>Extrapolation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dPt>
            <c:idx val="1"/>
            <c:spPr>
              <a:ln w="25400">
                <a:solidFill>
                  <a:srgbClr val="DD0806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095-DB49-81E9-BF2F35005F0A}"/>
              </c:ext>
            </c:extLst>
          </c:dPt>
          <c:dPt>
            <c:idx val="27"/>
            <c:spPr>
              <a:ln w="25400">
                <a:solidFill>
                  <a:srgbClr val="DD0806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1095-DB49-81E9-BF2F35005F0A}"/>
              </c:ext>
            </c:extLst>
          </c:dPt>
          <c:cat>
            <c:numRef>
              <c:f>Graphs!$Y$9:$Y$64</c:f>
              <c:numCache>
                <c:formatCode>General</c:formatCode>
                <c:ptCount val="56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  <c:pt idx="23">
                  <c:v>2013.0</c:v>
                </c:pt>
                <c:pt idx="24">
                  <c:v>2014.0</c:v>
                </c:pt>
                <c:pt idx="25">
                  <c:v>2015.0</c:v>
                </c:pt>
                <c:pt idx="26">
                  <c:v>2016.0</c:v>
                </c:pt>
                <c:pt idx="27">
                  <c:v>2017.0</c:v>
                </c:pt>
                <c:pt idx="28">
                  <c:v>2018.0</c:v>
                </c:pt>
                <c:pt idx="29">
                  <c:v>2019.0</c:v>
                </c:pt>
                <c:pt idx="30">
                  <c:v>2020.0</c:v>
                </c:pt>
                <c:pt idx="31">
                  <c:v>2021.0</c:v>
                </c:pt>
                <c:pt idx="32">
                  <c:v>2022.0</c:v>
                </c:pt>
                <c:pt idx="33">
                  <c:v>2023.0</c:v>
                </c:pt>
                <c:pt idx="34">
                  <c:v>2024.0</c:v>
                </c:pt>
                <c:pt idx="35">
                  <c:v>2025.0</c:v>
                </c:pt>
                <c:pt idx="36">
                  <c:v>2026.0</c:v>
                </c:pt>
                <c:pt idx="37">
                  <c:v>2027.0</c:v>
                </c:pt>
                <c:pt idx="38">
                  <c:v>2028.0</c:v>
                </c:pt>
                <c:pt idx="39">
                  <c:v>2029.0</c:v>
                </c:pt>
                <c:pt idx="40">
                  <c:v>2030.0</c:v>
                </c:pt>
                <c:pt idx="41">
                  <c:v>2031.0</c:v>
                </c:pt>
                <c:pt idx="42">
                  <c:v>2032.0</c:v>
                </c:pt>
                <c:pt idx="43">
                  <c:v>2033.0</c:v>
                </c:pt>
                <c:pt idx="44">
                  <c:v>2034.0</c:v>
                </c:pt>
                <c:pt idx="45">
                  <c:v>2035.0</c:v>
                </c:pt>
                <c:pt idx="46">
                  <c:v>2036.0</c:v>
                </c:pt>
                <c:pt idx="47">
                  <c:v>2037.0</c:v>
                </c:pt>
                <c:pt idx="48">
                  <c:v>2038.0</c:v>
                </c:pt>
                <c:pt idx="49">
                  <c:v>2039.0</c:v>
                </c:pt>
                <c:pt idx="50">
                  <c:v>2040.0</c:v>
                </c:pt>
                <c:pt idx="51">
                  <c:v>2041.0</c:v>
                </c:pt>
                <c:pt idx="52">
                  <c:v>2042.0</c:v>
                </c:pt>
                <c:pt idx="53">
                  <c:v>2043.0</c:v>
                </c:pt>
                <c:pt idx="54">
                  <c:v>2044.0</c:v>
                </c:pt>
                <c:pt idx="55" formatCode="0">
                  <c:v>2045.0</c:v>
                </c:pt>
              </c:numCache>
            </c:numRef>
          </c:cat>
          <c:val>
            <c:numRef>
              <c:f>Graphs!$AI$9:$AI$64</c:f>
              <c:numCache>
                <c:formatCode>General</c:formatCode>
                <c:ptCount val="56"/>
                <c:pt idx="29" formatCode="0.00">
                  <c:v>73.13202630698829</c:v>
                </c:pt>
                <c:pt idx="30" formatCode="0.00">
                  <c:v>73.4579045101349</c:v>
                </c:pt>
                <c:pt idx="31" formatCode="0.00">
                  <c:v>73.7875102200296</c:v>
                </c:pt>
                <c:pt idx="32" formatCode="0.00">
                  <c:v>74.12083606459601</c:v>
                </c:pt>
                <c:pt idx="33" formatCode="0.00">
                  <c:v>74.4578746899724</c:v>
                </c:pt>
                <c:pt idx="34" formatCode="0.00">
                  <c:v>74.7986187604606</c:v>
                </c:pt>
                <c:pt idx="35" formatCode="0.00">
                  <c:v>75.1430609584704</c:v>
                </c:pt>
                <c:pt idx="36" formatCode="0.00">
                  <c:v>75.4911939844678</c:v>
                </c:pt>
                <c:pt idx="37" formatCode="0.00">
                  <c:v>75.8430105569163</c:v>
                </c:pt>
                <c:pt idx="38" formatCode="0.00">
                  <c:v>76.19850341223081</c:v>
                </c:pt>
                <c:pt idx="39" formatCode="0.00">
                  <c:v>76.5576653047205</c:v>
                </c:pt>
                <c:pt idx="40" formatCode="0.00">
                  <c:v>76.920489006537</c:v>
                </c:pt>
                <c:pt idx="41" formatCode="#,##0.00">
                  <c:v>77.3924564061012</c:v>
                </c:pt>
                <c:pt idx="42" formatCode="#,##0.00">
                  <c:v>77.8644238056654</c:v>
                </c:pt>
                <c:pt idx="43" formatCode="#,##0.00">
                  <c:v>78.33639120522962</c:v>
                </c:pt>
                <c:pt idx="44" formatCode="#,##0.00">
                  <c:v>78.80835860479382</c:v>
                </c:pt>
                <c:pt idx="45" formatCode="#,##0.00">
                  <c:v>79.28032600435803</c:v>
                </c:pt>
                <c:pt idx="46" formatCode="#,##0.00">
                  <c:v>79.75229340392223</c:v>
                </c:pt>
                <c:pt idx="47" formatCode="#,##0.00">
                  <c:v>80.22426080348644</c:v>
                </c:pt>
                <c:pt idx="48" formatCode="#,##0.00">
                  <c:v>80.69622820305065</c:v>
                </c:pt>
                <c:pt idx="49" formatCode="#,##0.00">
                  <c:v>81.16819560261486</c:v>
                </c:pt>
                <c:pt idx="50" formatCode="#,##0.00">
                  <c:v>81.64016300217906</c:v>
                </c:pt>
                <c:pt idx="51" formatCode="#,##0.00">
                  <c:v>82.11213040174327</c:v>
                </c:pt>
                <c:pt idx="52" formatCode="#,##0.00">
                  <c:v>82.58409780130747</c:v>
                </c:pt>
                <c:pt idx="53" formatCode="#,##0.00">
                  <c:v>83.05606520087168</c:v>
                </c:pt>
                <c:pt idx="54" formatCode="#,##0.00">
                  <c:v>83.52803260043589</c:v>
                </c:pt>
                <c:pt idx="55" formatCode="0.00">
                  <c:v>84.0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095-DB49-81E9-BF2F35005F0A}"/>
            </c:ext>
          </c:extLst>
        </c:ser>
        <c:ser>
          <c:idx val="0"/>
          <c:order val="2"/>
          <c:tx>
            <c:strRef>
              <c:f>Graphs!$AJ$3</c:f>
              <c:strCache>
                <c:ptCount val="1"/>
                <c:pt idx="0">
                  <c:v>Computed trajectory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Graphs!$Y$9:$Y$64</c:f>
              <c:numCache>
                <c:formatCode>General</c:formatCode>
                <c:ptCount val="56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  <c:pt idx="23">
                  <c:v>2013.0</c:v>
                </c:pt>
                <c:pt idx="24">
                  <c:v>2014.0</c:v>
                </c:pt>
                <c:pt idx="25">
                  <c:v>2015.0</c:v>
                </c:pt>
                <c:pt idx="26">
                  <c:v>2016.0</c:v>
                </c:pt>
                <c:pt idx="27">
                  <c:v>2017.0</c:v>
                </c:pt>
                <c:pt idx="28">
                  <c:v>2018.0</c:v>
                </c:pt>
                <c:pt idx="29">
                  <c:v>2019.0</c:v>
                </c:pt>
                <c:pt idx="30">
                  <c:v>2020.0</c:v>
                </c:pt>
                <c:pt idx="31">
                  <c:v>2021.0</c:v>
                </c:pt>
                <c:pt idx="32">
                  <c:v>2022.0</c:v>
                </c:pt>
                <c:pt idx="33">
                  <c:v>2023.0</c:v>
                </c:pt>
                <c:pt idx="34">
                  <c:v>2024.0</c:v>
                </c:pt>
                <c:pt idx="35">
                  <c:v>2025.0</c:v>
                </c:pt>
                <c:pt idx="36">
                  <c:v>2026.0</c:v>
                </c:pt>
                <c:pt idx="37">
                  <c:v>2027.0</c:v>
                </c:pt>
                <c:pt idx="38">
                  <c:v>2028.0</c:v>
                </c:pt>
                <c:pt idx="39">
                  <c:v>2029.0</c:v>
                </c:pt>
                <c:pt idx="40">
                  <c:v>2030.0</c:v>
                </c:pt>
                <c:pt idx="41">
                  <c:v>2031.0</c:v>
                </c:pt>
                <c:pt idx="42">
                  <c:v>2032.0</c:v>
                </c:pt>
                <c:pt idx="43">
                  <c:v>2033.0</c:v>
                </c:pt>
                <c:pt idx="44">
                  <c:v>2034.0</c:v>
                </c:pt>
                <c:pt idx="45">
                  <c:v>2035.0</c:v>
                </c:pt>
                <c:pt idx="46">
                  <c:v>2036.0</c:v>
                </c:pt>
                <c:pt idx="47">
                  <c:v>2037.0</c:v>
                </c:pt>
                <c:pt idx="48">
                  <c:v>2038.0</c:v>
                </c:pt>
                <c:pt idx="49">
                  <c:v>2039.0</c:v>
                </c:pt>
                <c:pt idx="50">
                  <c:v>2040.0</c:v>
                </c:pt>
                <c:pt idx="51">
                  <c:v>2041.0</c:v>
                </c:pt>
                <c:pt idx="52">
                  <c:v>2042.0</c:v>
                </c:pt>
                <c:pt idx="53">
                  <c:v>2043.0</c:v>
                </c:pt>
                <c:pt idx="54">
                  <c:v>2044.0</c:v>
                </c:pt>
                <c:pt idx="55" formatCode="0">
                  <c:v>2045.0</c:v>
                </c:pt>
              </c:numCache>
            </c:numRef>
          </c:cat>
          <c:val>
            <c:numRef>
              <c:f>Graphs!$AJ$9:$AJ$65</c:f>
              <c:numCache>
                <c:formatCode>0.00</c:formatCode>
                <c:ptCount val="57"/>
                <c:pt idx="0">
                  <c:v>65.3368294585166</c:v>
                </c:pt>
                <c:pt idx="1">
                  <c:v>65.551319244264</c:v>
                </c:pt>
                <c:pt idx="2">
                  <c:v>65.7697585005744</c:v>
                </c:pt>
                <c:pt idx="3">
                  <c:v>65.99213930275251</c:v>
                </c:pt>
                <c:pt idx="4">
                  <c:v>66.2184537459706</c:v>
                </c:pt>
                <c:pt idx="5">
                  <c:v>66.4486939452031</c:v>
                </c:pt>
                <c:pt idx="6">
                  <c:v>66.6828520351764</c:v>
                </c:pt>
                <c:pt idx="7">
                  <c:v>66.9209201703029</c:v>
                </c:pt>
                <c:pt idx="8">
                  <c:v>67.1628905246238</c:v>
                </c:pt>
                <c:pt idx="9">
                  <c:v>67.408755291749</c:v>
                </c:pt>
                <c:pt idx="10">
                  <c:v>67.6585066848006</c:v>
                </c:pt>
                <c:pt idx="11">
                  <c:v>67.91213693635331</c:v>
                </c:pt>
                <c:pt idx="12">
                  <c:v>68.1696382983773</c:v>
                </c:pt>
                <c:pt idx="13">
                  <c:v>68.4310030421752</c:v>
                </c:pt>
                <c:pt idx="14">
                  <c:v>68.696223458332</c:v>
                </c:pt>
                <c:pt idx="15">
                  <c:v>68.96529185665121</c:v>
                </c:pt>
                <c:pt idx="16">
                  <c:v>69.2382005661015</c:v>
                </c:pt>
                <c:pt idx="17">
                  <c:v>69.5149419347544</c:v>
                </c:pt>
                <c:pt idx="18">
                  <c:v>69.7955083297324</c:v>
                </c:pt>
                <c:pt idx="19">
                  <c:v>70.0798921371501</c:v>
                </c:pt>
                <c:pt idx="20">
                  <c:v>70.3680857620574</c:v>
                </c:pt>
                <c:pt idx="21">
                  <c:v>70.66008162838121</c:v>
                </c:pt>
                <c:pt idx="22">
                  <c:v>70.9558721788725</c:v>
                </c:pt>
                <c:pt idx="23">
                  <c:v>71.25544987504909</c:v>
                </c:pt>
                <c:pt idx="24">
                  <c:v>71.5588071971396</c:v>
                </c:pt>
                <c:pt idx="25">
                  <c:v>71.8659366440242</c:v>
                </c:pt>
                <c:pt idx="26">
                  <c:v>72.1768307331867</c:v>
                </c:pt>
                <c:pt idx="27">
                  <c:v>72.4914820006524</c:v>
                </c:pt>
                <c:pt idx="28">
                  <c:v>72.8098830009371</c:v>
                </c:pt>
                <c:pt idx="29">
                  <c:v>73.13202630698829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095-DB49-81E9-BF2F35005F0A}"/>
            </c:ext>
          </c:extLst>
        </c:ser>
        <c:ser>
          <c:idx val="3"/>
          <c:order val="3"/>
          <c:tx>
            <c:strRef>
              <c:f>Graphs!$AK$3</c:f>
              <c:strCache>
                <c:ptCount val="1"/>
                <c:pt idx="0">
                  <c:v>Best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1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</c:spPr>
          </c:marker>
          <c:cat>
            <c:numRef>
              <c:f>Graphs!$Y$9:$Y$64</c:f>
              <c:numCache>
                <c:formatCode>General</c:formatCode>
                <c:ptCount val="56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  <c:pt idx="23">
                  <c:v>2013.0</c:v>
                </c:pt>
                <c:pt idx="24">
                  <c:v>2014.0</c:v>
                </c:pt>
                <c:pt idx="25">
                  <c:v>2015.0</c:v>
                </c:pt>
                <c:pt idx="26">
                  <c:v>2016.0</c:v>
                </c:pt>
                <c:pt idx="27">
                  <c:v>2017.0</c:v>
                </c:pt>
                <c:pt idx="28">
                  <c:v>2018.0</c:v>
                </c:pt>
                <c:pt idx="29">
                  <c:v>2019.0</c:v>
                </c:pt>
                <c:pt idx="30">
                  <c:v>2020.0</c:v>
                </c:pt>
                <c:pt idx="31">
                  <c:v>2021.0</c:v>
                </c:pt>
                <c:pt idx="32">
                  <c:v>2022.0</c:v>
                </c:pt>
                <c:pt idx="33">
                  <c:v>2023.0</c:v>
                </c:pt>
                <c:pt idx="34">
                  <c:v>2024.0</c:v>
                </c:pt>
                <c:pt idx="35">
                  <c:v>2025.0</c:v>
                </c:pt>
                <c:pt idx="36">
                  <c:v>2026.0</c:v>
                </c:pt>
                <c:pt idx="37">
                  <c:v>2027.0</c:v>
                </c:pt>
                <c:pt idx="38">
                  <c:v>2028.0</c:v>
                </c:pt>
                <c:pt idx="39">
                  <c:v>2029.0</c:v>
                </c:pt>
                <c:pt idx="40">
                  <c:v>2030.0</c:v>
                </c:pt>
                <c:pt idx="41">
                  <c:v>2031.0</c:v>
                </c:pt>
                <c:pt idx="42">
                  <c:v>2032.0</c:v>
                </c:pt>
                <c:pt idx="43">
                  <c:v>2033.0</c:v>
                </c:pt>
                <c:pt idx="44">
                  <c:v>2034.0</c:v>
                </c:pt>
                <c:pt idx="45">
                  <c:v>2035.0</c:v>
                </c:pt>
                <c:pt idx="46">
                  <c:v>2036.0</c:v>
                </c:pt>
                <c:pt idx="47">
                  <c:v>2037.0</c:v>
                </c:pt>
                <c:pt idx="48">
                  <c:v>2038.0</c:v>
                </c:pt>
                <c:pt idx="49">
                  <c:v>2039.0</c:v>
                </c:pt>
                <c:pt idx="50">
                  <c:v>2040.0</c:v>
                </c:pt>
                <c:pt idx="51">
                  <c:v>2041.0</c:v>
                </c:pt>
                <c:pt idx="52">
                  <c:v>2042.0</c:v>
                </c:pt>
                <c:pt idx="53">
                  <c:v>2043.0</c:v>
                </c:pt>
                <c:pt idx="54">
                  <c:v>2044.0</c:v>
                </c:pt>
                <c:pt idx="55" formatCode="0">
                  <c:v>2045.0</c:v>
                </c:pt>
              </c:numCache>
            </c:numRef>
          </c:cat>
          <c:val>
            <c:numRef>
              <c:f>Graphs!$AK$10:$AK$65</c:f>
              <c:numCache>
                <c:formatCode>0.00</c:formatCode>
                <c:ptCount val="56"/>
                <c:pt idx="39" formatCode="General">
                  <c:v>78.88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095-DB49-81E9-BF2F35005F0A}"/>
            </c:ext>
          </c:extLst>
        </c:ser>
        <c:ser>
          <c:idx val="4"/>
          <c:order val="4"/>
          <c:tx>
            <c:strRef>
              <c:f>Graphs!$AL$3</c:f>
              <c:strCache>
                <c:ptCount val="1"/>
                <c:pt idx="0">
                  <c:v>Worst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10"/>
            <c:spPr>
              <a:solidFill>
                <a:schemeClr val="bg1">
                  <a:lumMod val="65000"/>
                </a:schemeClr>
              </a:solidFill>
              <a:ln>
                <a:noFill/>
              </a:ln>
            </c:spPr>
          </c:marker>
          <c:cat>
            <c:numRef>
              <c:f>Graphs!$Y$9:$Y$64</c:f>
              <c:numCache>
                <c:formatCode>General</c:formatCode>
                <c:ptCount val="56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  <c:pt idx="23">
                  <c:v>2013.0</c:v>
                </c:pt>
                <c:pt idx="24">
                  <c:v>2014.0</c:v>
                </c:pt>
                <c:pt idx="25">
                  <c:v>2015.0</c:v>
                </c:pt>
                <c:pt idx="26">
                  <c:v>2016.0</c:v>
                </c:pt>
                <c:pt idx="27">
                  <c:v>2017.0</c:v>
                </c:pt>
                <c:pt idx="28">
                  <c:v>2018.0</c:v>
                </c:pt>
                <c:pt idx="29">
                  <c:v>2019.0</c:v>
                </c:pt>
                <c:pt idx="30">
                  <c:v>2020.0</c:v>
                </c:pt>
                <c:pt idx="31">
                  <c:v>2021.0</c:v>
                </c:pt>
                <c:pt idx="32">
                  <c:v>2022.0</c:v>
                </c:pt>
                <c:pt idx="33">
                  <c:v>2023.0</c:v>
                </c:pt>
                <c:pt idx="34">
                  <c:v>2024.0</c:v>
                </c:pt>
                <c:pt idx="35">
                  <c:v>2025.0</c:v>
                </c:pt>
                <c:pt idx="36">
                  <c:v>2026.0</c:v>
                </c:pt>
                <c:pt idx="37">
                  <c:v>2027.0</c:v>
                </c:pt>
                <c:pt idx="38">
                  <c:v>2028.0</c:v>
                </c:pt>
                <c:pt idx="39">
                  <c:v>2029.0</c:v>
                </c:pt>
                <c:pt idx="40">
                  <c:v>2030.0</c:v>
                </c:pt>
                <c:pt idx="41">
                  <c:v>2031.0</c:v>
                </c:pt>
                <c:pt idx="42">
                  <c:v>2032.0</c:v>
                </c:pt>
                <c:pt idx="43">
                  <c:v>2033.0</c:v>
                </c:pt>
                <c:pt idx="44">
                  <c:v>2034.0</c:v>
                </c:pt>
                <c:pt idx="45">
                  <c:v>2035.0</c:v>
                </c:pt>
                <c:pt idx="46">
                  <c:v>2036.0</c:v>
                </c:pt>
                <c:pt idx="47">
                  <c:v>2037.0</c:v>
                </c:pt>
                <c:pt idx="48">
                  <c:v>2038.0</c:v>
                </c:pt>
                <c:pt idx="49">
                  <c:v>2039.0</c:v>
                </c:pt>
                <c:pt idx="50">
                  <c:v>2040.0</c:v>
                </c:pt>
                <c:pt idx="51">
                  <c:v>2041.0</c:v>
                </c:pt>
                <c:pt idx="52">
                  <c:v>2042.0</c:v>
                </c:pt>
                <c:pt idx="53">
                  <c:v>2043.0</c:v>
                </c:pt>
                <c:pt idx="54">
                  <c:v>2044.0</c:v>
                </c:pt>
                <c:pt idx="55" formatCode="0">
                  <c:v>2045.0</c:v>
                </c:pt>
              </c:numCache>
            </c:numRef>
          </c:cat>
          <c:val>
            <c:numRef>
              <c:f>Graphs!$AL$9:$AL$65</c:f>
              <c:numCache>
                <c:formatCode>0.00</c:formatCode>
                <c:ptCount val="57"/>
                <c:pt idx="40" formatCode="General">
                  <c:v>66.77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095-DB49-81E9-BF2F35005F0A}"/>
            </c:ext>
          </c:extLst>
        </c:ser>
        <c:marker val="1"/>
        <c:axId val="318259608"/>
        <c:axId val="318267672"/>
      </c:lineChart>
      <c:catAx>
        <c:axId val="3182596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CA"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 sz="1400"/>
                  <a:t>Year</a:t>
                </a:r>
              </a:p>
            </c:rich>
          </c:tx>
          <c:layout>
            <c:manualLayout>
              <c:xMode val="edge"/>
              <c:yMode val="edge"/>
              <c:x val="0.483865826771653"/>
              <c:y val="0.83923424602136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8267672"/>
        <c:crosses val="autoZero"/>
        <c:auto val="1"/>
        <c:lblAlgn val="ctr"/>
        <c:lblOffset val="100"/>
        <c:tickLblSkip val="5"/>
        <c:tickMarkSkip val="5"/>
      </c:catAx>
      <c:valAx>
        <c:axId val="318267672"/>
        <c:scaling>
          <c:orientation val="minMax"/>
          <c:max val="100.0"/>
          <c:min val="50.0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CA"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/>
                  <a:t>Years</a:t>
                </a:r>
              </a:p>
            </c:rich>
          </c:tx>
          <c:layout>
            <c:manualLayout>
              <c:xMode val="edge"/>
              <c:yMode val="edge"/>
              <c:x val="0.0107855118110236"/>
              <c:y val="0.442630301876918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8259608"/>
        <c:crosses val="autoZero"/>
        <c:crossBetween val="between"/>
        <c:majorUnit val="10.0"/>
        <c:minorUnit val="10.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54603937007874"/>
          <c:y val="0.894477246235459"/>
          <c:w val="0.913817322834646"/>
          <c:h val="0.105522753764541"/>
        </c:manualLayout>
      </c:layout>
      <c:spPr>
        <a:noFill/>
        <a:ln w="25400">
          <a:noFill/>
        </a:ln>
      </c:spPr>
      <c:txPr>
        <a:bodyPr/>
        <a:lstStyle/>
        <a:p>
          <a:pPr>
            <a:defRPr lang="en-CA"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0000000000001" r="0.750000000000001" t="1.0" header="0.5" footer="0.5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Prevalence of undernourishment </a:t>
            </a:r>
          </a:p>
        </c:rich>
      </c:tx>
      <c:layout>
        <c:manualLayout>
          <c:xMode val="edge"/>
          <c:yMode val="edge"/>
          <c:x val="0.270621101079269"/>
          <c:y val="0.0368098159509202"/>
        </c:manualLayout>
      </c:layout>
    </c:title>
    <c:plotArea>
      <c:layout>
        <c:manualLayout>
          <c:layoutTarget val="inner"/>
          <c:xMode val="edge"/>
          <c:yMode val="edge"/>
          <c:x val="0.12317350097022"/>
          <c:y val="0.137491667069224"/>
          <c:w val="0.844115977356191"/>
          <c:h val="0.618852953963577"/>
        </c:manualLayout>
      </c:layout>
      <c:lineChart>
        <c:grouping val="standard"/>
        <c:ser>
          <c:idx val="1"/>
          <c:order val="0"/>
          <c:tx>
            <c:strRef>
              <c:f>Graphs!$AP$3</c:f>
              <c:strCache>
                <c:ptCount val="1"/>
                <c:pt idx="0">
                  <c:v>Data </c:v>
                </c:pt>
              </c:strCache>
            </c:strRef>
          </c:tx>
          <c:spPr>
            <a:ln w="25400">
              <a:solidFill>
                <a:srgbClr val="DD080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Graphs!$Y$9:$Y$64</c:f>
              <c:numCache>
                <c:formatCode>General</c:formatCode>
                <c:ptCount val="56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  <c:pt idx="23">
                  <c:v>2013.0</c:v>
                </c:pt>
                <c:pt idx="24">
                  <c:v>2014.0</c:v>
                </c:pt>
                <c:pt idx="25">
                  <c:v>2015.0</c:v>
                </c:pt>
                <c:pt idx="26">
                  <c:v>2016.0</c:v>
                </c:pt>
                <c:pt idx="27">
                  <c:v>2017.0</c:v>
                </c:pt>
                <c:pt idx="28">
                  <c:v>2018.0</c:v>
                </c:pt>
                <c:pt idx="29">
                  <c:v>2019.0</c:v>
                </c:pt>
                <c:pt idx="30">
                  <c:v>2020.0</c:v>
                </c:pt>
                <c:pt idx="31">
                  <c:v>2021.0</c:v>
                </c:pt>
                <c:pt idx="32">
                  <c:v>2022.0</c:v>
                </c:pt>
                <c:pt idx="33">
                  <c:v>2023.0</c:v>
                </c:pt>
                <c:pt idx="34">
                  <c:v>2024.0</c:v>
                </c:pt>
                <c:pt idx="35">
                  <c:v>2025.0</c:v>
                </c:pt>
                <c:pt idx="36">
                  <c:v>2026.0</c:v>
                </c:pt>
                <c:pt idx="37">
                  <c:v>2027.0</c:v>
                </c:pt>
                <c:pt idx="38">
                  <c:v>2028.0</c:v>
                </c:pt>
                <c:pt idx="39">
                  <c:v>2029.0</c:v>
                </c:pt>
                <c:pt idx="40">
                  <c:v>2030.0</c:v>
                </c:pt>
                <c:pt idx="41">
                  <c:v>2031.0</c:v>
                </c:pt>
                <c:pt idx="42">
                  <c:v>2032.0</c:v>
                </c:pt>
                <c:pt idx="43">
                  <c:v>2033.0</c:v>
                </c:pt>
                <c:pt idx="44">
                  <c:v>2034.0</c:v>
                </c:pt>
                <c:pt idx="45">
                  <c:v>2035.0</c:v>
                </c:pt>
                <c:pt idx="46">
                  <c:v>2036.0</c:v>
                </c:pt>
                <c:pt idx="47">
                  <c:v>2037.0</c:v>
                </c:pt>
                <c:pt idx="48">
                  <c:v>2038.0</c:v>
                </c:pt>
                <c:pt idx="49">
                  <c:v>2039.0</c:v>
                </c:pt>
                <c:pt idx="50">
                  <c:v>2040.0</c:v>
                </c:pt>
                <c:pt idx="51">
                  <c:v>2041.0</c:v>
                </c:pt>
                <c:pt idx="52">
                  <c:v>2042.0</c:v>
                </c:pt>
                <c:pt idx="53">
                  <c:v>2043.0</c:v>
                </c:pt>
                <c:pt idx="54">
                  <c:v>2044.0</c:v>
                </c:pt>
                <c:pt idx="55" formatCode="0">
                  <c:v>2045.0</c:v>
                </c:pt>
              </c:numCache>
            </c:numRef>
          </c:cat>
          <c:val>
            <c:numRef>
              <c:f>Graphs!$AP$9:$AP$49</c:f>
              <c:numCache>
                <c:formatCode>0.0</c:formatCode>
                <c:ptCount val="41"/>
                <c:pt idx="11" formatCode="0.00">
                  <c:v>13.2</c:v>
                </c:pt>
                <c:pt idx="12" formatCode="0.00">
                  <c:v>13.2</c:v>
                </c:pt>
                <c:pt idx="13" formatCode="0.00">
                  <c:v>13.1</c:v>
                </c:pt>
                <c:pt idx="14" formatCode="0.00">
                  <c:v>12.8</c:v>
                </c:pt>
                <c:pt idx="15" formatCode="0.00">
                  <c:v>12.3</c:v>
                </c:pt>
                <c:pt idx="16" formatCode="0.00">
                  <c:v>11.5</c:v>
                </c:pt>
                <c:pt idx="17" formatCode="0.00">
                  <c:v>10.7</c:v>
                </c:pt>
                <c:pt idx="18" formatCode="0.00">
                  <c:v>10.2</c:v>
                </c:pt>
                <c:pt idx="19" formatCode="0.00">
                  <c:v>9.7</c:v>
                </c:pt>
                <c:pt idx="20" formatCode="0.00">
                  <c:v>9.4</c:v>
                </c:pt>
                <c:pt idx="21" formatCode="0.00">
                  <c:v>9.0</c:v>
                </c:pt>
                <c:pt idx="22" formatCode="0.00">
                  <c:v>8.9</c:v>
                </c:pt>
                <c:pt idx="23" formatCode="0.00">
                  <c:v>8.7</c:v>
                </c:pt>
                <c:pt idx="24" formatCode="0.00">
                  <c:v>8.5</c:v>
                </c:pt>
                <c:pt idx="25" formatCode="0.00">
                  <c:v>8.3</c:v>
                </c:pt>
                <c:pt idx="26" formatCode="0.00">
                  <c:v>8.3</c:v>
                </c:pt>
                <c:pt idx="27" formatCode="0.00">
                  <c:v>8.2</c:v>
                </c:pt>
                <c:pt idx="28" formatCode="0.00">
                  <c:v>8.3</c:v>
                </c:pt>
                <c:pt idx="29" formatCode="0.00">
                  <c:v>8.9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7A44-A3D8-2AAEBDC2F68E}"/>
            </c:ext>
          </c:extLst>
        </c:ser>
        <c:ser>
          <c:idx val="2"/>
          <c:order val="1"/>
          <c:tx>
            <c:strRef>
              <c:f>Graphs!$AQ$3</c:f>
              <c:strCache>
                <c:ptCount val="1"/>
                <c:pt idx="0">
                  <c:v>Extrapolation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Graphs!$Y$9:$Y$64</c:f>
              <c:numCache>
                <c:formatCode>General</c:formatCode>
                <c:ptCount val="56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  <c:pt idx="23">
                  <c:v>2013.0</c:v>
                </c:pt>
                <c:pt idx="24">
                  <c:v>2014.0</c:v>
                </c:pt>
                <c:pt idx="25">
                  <c:v>2015.0</c:v>
                </c:pt>
                <c:pt idx="26">
                  <c:v>2016.0</c:v>
                </c:pt>
                <c:pt idx="27">
                  <c:v>2017.0</c:v>
                </c:pt>
                <c:pt idx="28">
                  <c:v>2018.0</c:v>
                </c:pt>
                <c:pt idx="29">
                  <c:v>2019.0</c:v>
                </c:pt>
                <c:pt idx="30">
                  <c:v>2020.0</c:v>
                </c:pt>
                <c:pt idx="31">
                  <c:v>2021.0</c:v>
                </c:pt>
                <c:pt idx="32">
                  <c:v>2022.0</c:v>
                </c:pt>
                <c:pt idx="33">
                  <c:v>2023.0</c:v>
                </c:pt>
                <c:pt idx="34">
                  <c:v>2024.0</c:v>
                </c:pt>
                <c:pt idx="35">
                  <c:v>2025.0</c:v>
                </c:pt>
                <c:pt idx="36">
                  <c:v>2026.0</c:v>
                </c:pt>
                <c:pt idx="37">
                  <c:v>2027.0</c:v>
                </c:pt>
                <c:pt idx="38">
                  <c:v>2028.0</c:v>
                </c:pt>
                <c:pt idx="39">
                  <c:v>2029.0</c:v>
                </c:pt>
                <c:pt idx="40">
                  <c:v>2030.0</c:v>
                </c:pt>
                <c:pt idx="41">
                  <c:v>2031.0</c:v>
                </c:pt>
                <c:pt idx="42">
                  <c:v>2032.0</c:v>
                </c:pt>
                <c:pt idx="43">
                  <c:v>2033.0</c:v>
                </c:pt>
                <c:pt idx="44">
                  <c:v>2034.0</c:v>
                </c:pt>
                <c:pt idx="45">
                  <c:v>2035.0</c:v>
                </c:pt>
                <c:pt idx="46">
                  <c:v>2036.0</c:v>
                </c:pt>
                <c:pt idx="47">
                  <c:v>2037.0</c:v>
                </c:pt>
                <c:pt idx="48">
                  <c:v>2038.0</c:v>
                </c:pt>
                <c:pt idx="49">
                  <c:v>2039.0</c:v>
                </c:pt>
                <c:pt idx="50">
                  <c:v>2040.0</c:v>
                </c:pt>
                <c:pt idx="51">
                  <c:v>2041.0</c:v>
                </c:pt>
                <c:pt idx="52">
                  <c:v>2042.0</c:v>
                </c:pt>
                <c:pt idx="53">
                  <c:v>2043.0</c:v>
                </c:pt>
                <c:pt idx="54">
                  <c:v>2044.0</c:v>
                </c:pt>
                <c:pt idx="55" formatCode="0">
                  <c:v>2045.0</c:v>
                </c:pt>
              </c:numCache>
            </c:numRef>
          </c:cat>
          <c:val>
            <c:numRef>
              <c:f>Graphs!$AQ$9:$AQ$64</c:f>
              <c:numCache>
                <c:formatCode>0.00</c:formatCode>
                <c:ptCount val="56"/>
                <c:pt idx="0">
                  <c:v>18.9534260508129</c:v>
                </c:pt>
                <c:pt idx="1">
                  <c:v>18.4838556829722</c:v>
                </c:pt>
                <c:pt idx="2">
                  <c:v>18.0142853151315</c:v>
                </c:pt>
                <c:pt idx="3">
                  <c:v>17.5447149472909</c:v>
                </c:pt>
                <c:pt idx="4">
                  <c:v>17.0751445794502</c:v>
                </c:pt>
                <c:pt idx="5">
                  <c:v>16.6055742116095</c:v>
                </c:pt>
                <c:pt idx="6">
                  <c:v>16.1360038437688</c:v>
                </c:pt>
                <c:pt idx="7">
                  <c:v>15.6664334759282</c:v>
                </c:pt>
                <c:pt idx="8">
                  <c:v>15.1968631080875</c:v>
                </c:pt>
                <c:pt idx="9">
                  <c:v>14.7272927402468</c:v>
                </c:pt>
                <c:pt idx="10">
                  <c:v>14.2577223724061</c:v>
                </c:pt>
                <c:pt idx="11">
                  <c:v>13.7881520045655</c:v>
                </c:pt>
                <c:pt idx="29">
                  <c:v>8.18113409217014</c:v>
                </c:pt>
                <c:pt idx="30">
                  <c:v>8.09609028551287</c:v>
                </c:pt>
                <c:pt idx="31">
                  <c:v>8.0110464788556</c:v>
                </c:pt>
                <c:pt idx="32">
                  <c:v>7.92600267219833</c:v>
                </c:pt>
                <c:pt idx="33">
                  <c:v>7.84095886554106</c:v>
                </c:pt>
                <c:pt idx="34">
                  <c:v>7.7559150588838</c:v>
                </c:pt>
                <c:pt idx="35">
                  <c:v>7.67087125222653</c:v>
                </c:pt>
                <c:pt idx="36">
                  <c:v>7.58582744556926</c:v>
                </c:pt>
                <c:pt idx="37">
                  <c:v>7.50078363891199</c:v>
                </c:pt>
                <c:pt idx="38">
                  <c:v>7.41573983225472</c:v>
                </c:pt>
                <c:pt idx="39">
                  <c:v>7.33069602559746</c:v>
                </c:pt>
                <c:pt idx="40">
                  <c:v>7.24565221894019</c:v>
                </c:pt>
                <c:pt idx="41" formatCode="#,##0.00">
                  <c:v>7.029275404344177</c:v>
                </c:pt>
                <c:pt idx="42" formatCode="#,##0.00">
                  <c:v>6.812898589748165</c:v>
                </c:pt>
                <c:pt idx="43" formatCode="#,##0.00">
                  <c:v>6.596521775152153</c:v>
                </c:pt>
                <c:pt idx="44" formatCode="#,##0.00">
                  <c:v>6.380144960556141</c:v>
                </c:pt>
                <c:pt idx="45" formatCode="#,##0.00">
                  <c:v>6.163768145960128</c:v>
                </c:pt>
                <c:pt idx="46" formatCode="#,##0.00">
                  <c:v>5.947391331364116</c:v>
                </c:pt>
                <c:pt idx="47" formatCode="#,##0.00">
                  <c:v>5.731014516768104</c:v>
                </c:pt>
                <c:pt idx="48" formatCode="#,##0.00">
                  <c:v>5.514637702172092</c:v>
                </c:pt>
                <c:pt idx="49" formatCode="#,##0.00">
                  <c:v>5.29826088757608</c:v>
                </c:pt>
                <c:pt idx="50" formatCode="#,##0.00">
                  <c:v>5.081884072980067</c:v>
                </c:pt>
                <c:pt idx="51" formatCode="#,##0.00">
                  <c:v>4.865507258384055</c:v>
                </c:pt>
                <c:pt idx="52" formatCode="#,##0.00">
                  <c:v>4.649130443788042</c:v>
                </c:pt>
                <c:pt idx="53" formatCode="#,##0.00">
                  <c:v>4.43275362919203</c:v>
                </c:pt>
                <c:pt idx="54" formatCode="#,##0.00">
                  <c:v>4.216376814596018</c:v>
                </c:pt>
                <c:pt idx="55">
                  <c:v>4.0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58F-7A44-A3D8-2AAEBDC2F68E}"/>
            </c:ext>
          </c:extLst>
        </c:ser>
        <c:ser>
          <c:idx val="0"/>
          <c:order val="2"/>
          <c:tx>
            <c:strRef>
              <c:f>Graphs!$AR$3</c:f>
              <c:strCache>
                <c:ptCount val="1"/>
                <c:pt idx="0">
                  <c:v>Computed trajectory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Graphs!$Y$9:$Y$64</c:f>
              <c:numCache>
                <c:formatCode>General</c:formatCode>
                <c:ptCount val="56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  <c:pt idx="23">
                  <c:v>2013.0</c:v>
                </c:pt>
                <c:pt idx="24">
                  <c:v>2014.0</c:v>
                </c:pt>
                <c:pt idx="25">
                  <c:v>2015.0</c:v>
                </c:pt>
                <c:pt idx="26">
                  <c:v>2016.0</c:v>
                </c:pt>
                <c:pt idx="27">
                  <c:v>2017.0</c:v>
                </c:pt>
                <c:pt idx="28">
                  <c:v>2018.0</c:v>
                </c:pt>
                <c:pt idx="29">
                  <c:v>2019.0</c:v>
                </c:pt>
                <c:pt idx="30">
                  <c:v>2020.0</c:v>
                </c:pt>
                <c:pt idx="31">
                  <c:v>2021.0</c:v>
                </c:pt>
                <c:pt idx="32">
                  <c:v>2022.0</c:v>
                </c:pt>
                <c:pt idx="33">
                  <c:v>2023.0</c:v>
                </c:pt>
                <c:pt idx="34">
                  <c:v>2024.0</c:v>
                </c:pt>
                <c:pt idx="35">
                  <c:v>2025.0</c:v>
                </c:pt>
                <c:pt idx="36">
                  <c:v>2026.0</c:v>
                </c:pt>
                <c:pt idx="37">
                  <c:v>2027.0</c:v>
                </c:pt>
                <c:pt idx="38">
                  <c:v>2028.0</c:v>
                </c:pt>
                <c:pt idx="39">
                  <c:v>2029.0</c:v>
                </c:pt>
                <c:pt idx="40">
                  <c:v>2030.0</c:v>
                </c:pt>
                <c:pt idx="41">
                  <c:v>2031.0</c:v>
                </c:pt>
                <c:pt idx="42">
                  <c:v>2032.0</c:v>
                </c:pt>
                <c:pt idx="43">
                  <c:v>2033.0</c:v>
                </c:pt>
                <c:pt idx="44">
                  <c:v>2034.0</c:v>
                </c:pt>
                <c:pt idx="45">
                  <c:v>2035.0</c:v>
                </c:pt>
                <c:pt idx="46">
                  <c:v>2036.0</c:v>
                </c:pt>
                <c:pt idx="47">
                  <c:v>2037.0</c:v>
                </c:pt>
                <c:pt idx="48">
                  <c:v>2038.0</c:v>
                </c:pt>
                <c:pt idx="49">
                  <c:v>2039.0</c:v>
                </c:pt>
                <c:pt idx="50">
                  <c:v>2040.0</c:v>
                </c:pt>
                <c:pt idx="51">
                  <c:v>2041.0</c:v>
                </c:pt>
                <c:pt idx="52">
                  <c:v>2042.0</c:v>
                </c:pt>
                <c:pt idx="53">
                  <c:v>2043.0</c:v>
                </c:pt>
                <c:pt idx="54">
                  <c:v>2044.0</c:v>
                </c:pt>
                <c:pt idx="55" formatCode="0">
                  <c:v>2045.0</c:v>
                </c:pt>
              </c:numCache>
            </c:numRef>
          </c:cat>
          <c:val>
            <c:numRef>
              <c:f>Graphs!$AR$9:$AR$65</c:f>
              <c:numCache>
                <c:formatCode>General</c:formatCode>
                <c:ptCount val="57"/>
                <c:pt idx="11" formatCode="0.00">
                  <c:v>13.7881520045655</c:v>
                </c:pt>
                <c:pt idx="12" formatCode="0.00">
                  <c:v>13.3185816367248</c:v>
                </c:pt>
                <c:pt idx="13" formatCode="0.00">
                  <c:v>12.8440728625829</c:v>
                </c:pt>
                <c:pt idx="14" formatCode="0.00">
                  <c:v>12.3683783384589</c:v>
                </c:pt>
                <c:pt idx="15" formatCode="0.00">
                  <c:v>11.8950871266926</c:v>
                </c:pt>
                <c:pt idx="16" formatCode="0.00">
                  <c:v>11.4256134915133</c:v>
                </c:pt>
                <c:pt idx="17" formatCode="0.00">
                  <c:v>10.9516639969692</c:v>
                </c:pt>
                <c:pt idx="18" formatCode="0.00">
                  <c:v>10.4818734037047</c:v>
                </c:pt>
                <c:pt idx="19" formatCode="0.00">
                  <c:v>10.0347926073321</c:v>
                </c:pt>
                <c:pt idx="20" formatCode="0.00">
                  <c:v>9.63314623967846</c:v>
                </c:pt>
                <c:pt idx="21" formatCode="0.00">
                  <c:v>9.29150257200808</c:v>
                </c:pt>
                <c:pt idx="22" formatCode="0.00">
                  <c:v>9.01302288482605</c:v>
                </c:pt>
                <c:pt idx="23" formatCode="0.00">
                  <c:v>8.796345988302161</c:v>
                </c:pt>
                <c:pt idx="24" formatCode="0.00">
                  <c:v>8.67372893262609</c:v>
                </c:pt>
                <c:pt idx="25" formatCode="0.00">
                  <c:v>8.5633867633943</c:v>
                </c:pt>
                <c:pt idx="26" formatCode="0.00">
                  <c:v>8.45867437546542</c:v>
                </c:pt>
                <c:pt idx="27" formatCode="0.00">
                  <c:v>8.35923066377884</c:v>
                </c:pt>
                <c:pt idx="28" formatCode="0.00">
                  <c:v>8.2661778988274</c:v>
                </c:pt>
                <c:pt idx="29" formatCode="0.00">
                  <c:v>8.18113409217014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58F-7A44-A3D8-2AAEBDC2F68E}"/>
            </c:ext>
          </c:extLst>
        </c:ser>
        <c:ser>
          <c:idx val="3"/>
          <c:order val="3"/>
          <c:tx>
            <c:strRef>
              <c:f>Graphs!$AS$3</c:f>
              <c:strCache>
                <c:ptCount val="1"/>
                <c:pt idx="0">
                  <c:v>Best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1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</c:spPr>
          </c:marker>
          <c:cat>
            <c:numRef>
              <c:f>Graphs!$Y$9:$Y$64</c:f>
              <c:numCache>
                <c:formatCode>General</c:formatCode>
                <c:ptCount val="56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  <c:pt idx="23">
                  <c:v>2013.0</c:v>
                </c:pt>
                <c:pt idx="24">
                  <c:v>2014.0</c:v>
                </c:pt>
                <c:pt idx="25">
                  <c:v>2015.0</c:v>
                </c:pt>
                <c:pt idx="26">
                  <c:v>2016.0</c:v>
                </c:pt>
                <c:pt idx="27">
                  <c:v>2017.0</c:v>
                </c:pt>
                <c:pt idx="28">
                  <c:v>2018.0</c:v>
                </c:pt>
                <c:pt idx="29">
                  <c:v>2019.0</c:v>
                </c:pt>
                <c:pt idx="30">
                  <c:v>2020.0</c:v>
                </c:pt>
                <c:pt idx="31">
                  <c:v>2021.0</c:v>
                </c:pt>
                <c:pt idx="32">
                  <c:v>2022.0</c:v>
                </c:pt>
                <c:pt idx="33">
                  <c:v>2023.0</c:v>
                </c:pt>
                <c:pt idx="34">
                  <c:v>2024.0</c:v>
                </c:pt>
                <c:pt idx="35">
                  <c:v>2025.0</c:v>
                </c:pt>
                <c:pt idx="36">
                  <c:v>2026.0</c:v>
                </c:pt>
                <c:pt idx="37">
                  <c:v>2027.0</c:v>
                </c:pt>
                <c:pt idx="38">
                  <c:v>2028.0</c:v>
                </c:pt>
                <c:pt idx="39">
                  <c:v>2029.0</c:v>
                </c:pt>
                <c:pt idx="40">
                  <c:v>2030.0</c:v>
                </c:pt>
                <c:pt idx="41">
                  <c:v>2031.0</c:v>
                </c:pt>
                <c:pt idx="42">
                  <c:v>2032.0</c:v>
                </c:pt>
                <c:pt idx="43">
                  <c:v>2033.0</c:v>
                </c:pt>
                <c:pt idx="44">
                  <c:v>2034.0</c:v>
                </c:pt>
                <c:pt idx="45">
                  <c:v>2035.0</c:v>
                </c:pt>
                <c:pt idx="46">
                  <c:v>2036.0</c:v>
                </c:pt>
                <c:pt idx="47">
                  <c:v>2037.0</c:v>
                </c:pt>
                <c:pt idx="48">
                  <c:v>2038.0</c:v>
                </c:pt>
                <c:pt idx="49">
                  <c:v>2039.0</c:v>
                </c:pt>
                <c:pt idx="50">
                  <c:v>2040.0</c:v>
                </c:pt>
                <c:pt idx="51">
                  <c:v>2041.0</c:v>
                </c:pt>
                <c:pt idx="52">
                  <c:v>2042.0</c:v>
                </c:pt>
                <c:pt idx="53">
                  <c:v>2043.0</c:v>
                </c:pt>
                <c:pt idx="54">
                  <c:v>2044.0</c:v>
                </c:pt>
                <c:pt idx="55" formatCode="0">
                  <c:v>2045.0</c:v>
                </c:pt>
              </c:numCache>
            </c:numRef>
          </c:cat>
          <c:val>
            <c:numRef>
              <c:f>Graphs!$AS$9:$AS$65</c:f>
              <c:numCache>
                <c:formatCode>0.00</c:formatCode>
                <c:ptCount val="57"/>
                <c:pt idx="40" formatCode="General">
                  <c:v>7.21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58F-7A44-A3D8-2AAEBDC2F68E}"/>
            </c:ext>
          </c:extLst>
        </c:ser>
        <c:ser>
          <c:idx val="4"/>
          <c:order val="4"/>
          <c:tx>
            <c:strRef>
              <c:f>Graphs!$AT$3</c:f>
              <c:strCache>
                <c:ptCount val="1"/>
                <c:pt idx="0">
                  <c:v>Worst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10"/>
            <c:spPr>
              <a:solidFill>
                <a:schemeClr val="bg1">
                  <a:lumMod val="65000"/>
                </a:schemeClr>
              </a:solidFill>
              <a:ln>
                <a:noFill/>
              </a:ln>
            </c:spPr>
          </c:marker>
          <c:cat>
            <c:numRef>
              <c:f>Graphs!$Y$9:$Y$64</c:f>
              <c:numCache>
                <c:formatCode>General</c:formatCode>
                <c:ptCount val="56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  <c:pt idx="23">
                  <c:v>2013.0</c:v>
                </c:pt>
                <c:pt idx="24">
                  <c:v>2014.0</c:v>
                </c:pt>
                <c:pt idx="25">
                  <c:v>2015.0</c:v>
                </c:pt>
                <c:pt idx="26">
                  <c:v>2016.0</c:v>
                </c:pt>
                <c:pt idx="27">
                  <c:v>2017.0</c:v>
                </c:pt>
                <c:pt idx="28">
                  <c:v>2018.0</c:v>
                </c:pt>
                <c:pt idx="29">
                  <c:v>2019.0</c:v>
                </c:pt>
                <c:pt idx="30">
                  <c:v>2020.0</c:v>
                </c:pt>
                <c:pt idx="31">
                  <c:v>2021.0</c:v>
                </c:pt>
                <c:pt idx="32">
                  <c:v>2022.0</c:v>
                </c:pt>
                <c:pt idx="33">
                  <c:v>2023.0</c:v>
                </c:pt>
                <c:pt idx="34">
                  <c:v>2024.0</c:v>
                </c:pt>
                <c:pt idx="35">
                  <c:v>2025.0</c:v>
                </c:pt>
                <c:pt idx="36">
                  <c:v>2026.0</c:v>
                </c:pt>
                <c:pt idx="37">
                  <c:v>2027.0</c:v>
                </c:pt>
                <c:pt idx="38">
                  <c:v>2028.0</c:v>
                </c:pt>
                <c:pt idx="39">
                  <c:v>2029.0</c:v>
                </c:pt>
                <c:pt idx="40">
                  <c:v>2030.0</c:v>
                </c:pt>
                <c:pt idx="41">
                  <c:v>2031.0</c:v>
                </c:pt>
                <c:pt idx="42">
                  <c:v>2032.0</c:v>
                </c:pt>
                <c:pt idx="43">
                  <c:v>2033.0</c:v>
                </c:pt>
                <c:pt idx="44">
                  <c:v>2034.0</c:v>
                </c:pt>
                <c:pt idx="45">
                  <c:v>2035.0</c:v>
                </c:pt>
                <c:pt idx="46">
                  <c:v>2036.0</c:v>
                </c:pt>
                <c:pt idx="47">
                  <c:v>2037.0</c:v>
                </c:pt>
                <c:pt idx="48">
                  <c:v>2038.0</c:v>
                </c:pt>
                <c:pt idx="49">
                  <c:v>2039.0</c:v>
                </c:pt>
                <c:pt idx="50">
                  <c:v>2040.0</c:v>
                </c:pt>
                <c:pt idx="51">
                  <c:v>2041.0</c:v>
                </c:pt>
                <c:pt idx="52">
                  <c:v>2042.0</c:v>
                </c:pt>
                <c:pt idx="53">
                  <c:v>2043.0</c:v>
                </c:pt>
                <c:pt idx="54">
                  <c:v>2044.0</c:v>
                </c:pt>
                <c:pt idx="55" formatCode="0">
                  <c:v>2045.0</c:v>
                </c:pt>
              </c:numCache>
            </c:numRef>
          </c:cat>
          <c:val>
            <c:numRef>
              <c:f>Graphs!$AT$9:$AT$65</c:f>
              <c:numCache>
                <c:formatCode>0.00</c:formatCode>
                <c:ptCount val="57"/>
                <c:pt idx="40" formatCode="General">
                  <c:v>12.47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58F-7A44-A3D8-2AAEBDC2F68E}"/>
            </c:ext>
          </c:extLst>
        </c:ser>
        <c:marker val="1"/>
        <c:axId val="318345016"/>
        <c:axId val="318353080"/>
      </c:lineChart>
      <c:catAx>
        <c:axId val="3183450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CA"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 sz="1400"/>
                  <a:t>Year</a:t>
                </a:r>
              </a:p>
            </c:rich>
          </c:tx>
          <c:layout>
            <c:manualLayout>
              <c:xMode val="edge"/>
              <c:yMode val="edge"/>
              <c:x val="0.51986440051158"/>
              <c:y val="0.83493123359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8353080"/>
        <c:crosses val="autoZero"/>
        <c:auto val="1"/>
        <c:lblAlgn val="ctr"/>
        <c:lblOffset val="100"/>
        <c:tickLblSkip val="5"/>
        <c:tickMarkSkip val="5"/>
      </c:catAx>
      <c:valAx>
        <c:axId val="318353080"/>
        <c:scaling>
          <c:orientation val="minMax"/>
          <c:max val="25.0"/>
          <c:min val="5.0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CA"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/>
                  <a:t>Percent of population</a:t>
                </a:r>
              </a:p>
            </c:rich>
          </c:tx>
          <c:layout>
            <c:manualLayout>
              <c:xMode val="edge"/>
              <c:yMode val="edge"/>
              <c:x val="0.0162422823419985"/>
              <c:y val="0.20371093183904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8345016"/>
        <c:crosses val="autoZero"/>
        <c:crossBetween val="between"/>
        <c:majorUnit val="5.0"/>
        <c:minorUnit val="5.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200081787128951"/>
          <c:y val="0.901653060238636"/>
          <c:w val="0.947142261494299"/>
          <c:h val="0.0983469397613642"/>
        </c:manualLayout>
      </c:layout>
      <c:spPr>
        <a:noFill/>
        <a:ln w="25400">
          <a:noFill/>
        </a:ln>
      </c:spPr>
      <c:txPr>
        <a:bodyPr/>
        <a:lstStyle/>
        <a:p>
          <a:pPr>
            <a:defRPr lang="en-CA"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0000000000001" r="0.750000000000001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People using safely managed drinking water services </a:t>
            </a:r>
            <a:r>
              <a:rPr lang="en-US" sz="1200" b="0"/>
              <a:t>(% of population)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22750111424751"/>
          <c:y val="0.157044537401575"/>
          <c:w val="0.838622492943099"/>
          <c:h val="0.625901820866142"/>
        </c:manualLayout>
      </c:layout>
      <c:lineChart>
        <c:grouping val="standard"/>
        <c:ser>
          <c:idx val="1"/>
          <c:order val="0"/>
          <c:tx>
            <c:strRef>
              <c:f>Graphs!$AX$3</c:f>
              <c:strCache>
                <c:ptCount val="1"/>
                <c:pt idx="0">
                  <c:v>Data </c:v>
                </c:pt>
              </c:strCache>
            </c:strRef>
          </c:tx>
          <c:spPr>
            <a:ln w="25400">
              <a:solidFill>
                <a:srgbClr val="DD080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Graphs!$Y$9:$Y$64</c:f>
              <c:numCache>
                <c:formatCode>General</c:formatCode>
                <c:ptCount val="56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  <c:pt idx="23">
                  <c:v>2013.0</c:v>
                </c:pt>
                <c:pt idx="24">
                  <c:v>2014.0</c:v>
                </c:pt>
                <c:pt idx="25">
                  <c:v>2015.0</c:v>
                </c:pt>
                <c:pt idx="26">
                  <c:v>2016.0</c:v>
                </c:pt>
                <c:pt idx="27">
                  <c:v>2017.0</c:v>
                </c:pt>
                <c:pt idx="28">
                  <c:v>2018.0</c:v>
                </c:pt>
                <c:pt idx="29">
                  <c:v>2019.0</c:v>
                </c:pt>
                <c:pt idx="30">
                  <c:v>2020.0</c:v>
                </c:pt>
                <c:pt idx="31">
                  <c:v>2021.0</c:v>
                </c:pt>
                <c:pt idx="32">
                  <c:v>2022.0</c:v>
                </c:pt>
                <c:pt idx="33">
                  <c:v>2023.0</c:v>
                </c:pt>
                <c:pt idx="34">
                  <c:v>2024.0</c:v>
                </c:pt>
                <c:pt idx="35">
                  <c:v>2025.0</c:v>
                </c:pt>
                <c:pt idx="36">
                  <c:v>2026.0</c:v>
                </c:pt>
                <c:pt idx="37">
                  <c:v>2027.0</c:v>
                </c:pt>
                <c:pt idx="38">
                  <c:v>2028.0</c:v>
                </c:pt>
                <c:pt idx="39">
                  <c:v>2029.0</c:v>
                </c:pt>
                <c:pt idx="40">
                  <c:v>2030.0</c:v>
                </c:pt>
                <c:pt idx="41">
                  <c:v>2031.0</c:v>
                </c:pt>
                <c:pt idx="42">
                  <c:v>2032.0</c:v>
                </c:pt>
                <c:pt idx="43">
                  <c:v>2033.0</c:v>
                </c:pt>
                <c:pt idx="44">
                  <c:v>2034.0</c:v>
                </c:pt>
                <c:pt idx="45">
                  <c:v>2035.0</c:v>
                </c:pt>
                <c:pt idx="46">
                  <c:v>2036.0</c:v>
                </c:pt>
                <c:pt idx="47">
                  <c:v>2037.0</c:v>
                </c:pt>
                <c:pt idx="48">
                  <c:v>2038.0</c:v>
                </c:pt>
                <c:pt idx="49">
                  <c:v>2039.0</c:v>
                </c:pt>
                <c:pt idx="50">
                  <c:v>2040.0</c:v>
                </c:pt>
                <c:pt idx="51">
                  <c:v>2041.0</c:v>
                </c:pt>
                <c:pt idx="52">
                  <c:v>2042.0</c:v>
                </c:pt>
                <c:pt idx="53">
                  <c:v>2043.0</c:v>
                </c:pt>
                <c:pt idx="54">
                  <c:v>2044.0</c:v>
                </c:pt>
                <c:pt idx="55" formatCode="0">
                  <c:v>2045.0</c:v>
                </c:pt>
              </c:numCache>
            </c:numRef>
          </c:cat>
          <c:val>
            <c:numRef>
              <c:f>Graphs!$AX$9:$AX$46</c:f>
              <c:numCache>
                <c:formatCode>General</c:formatCode>
                <c:ptCount val="38"/>
                <c:pt idx="10" formatCode="0.00">
                  <c:v>61.7268135689722</c:v>
                </c:pt>
                <c:pt idx="11" formatCode="0.00">
                  <c:v>61.9946816955752</c:v>
                </c:pt>
                <c:pt idx="12" formatCode="0.00">
                  <c:v>62.5397400182884</c:v>
                </c:pt>
                <c:pt idx="13" formatCode="0.00">
                  <c:v>62.826670328046</c:v>
                </c:pt>
                <c:pt idx="14" formatCode="0.00">
                  <c:v>63.1155810378494</c:v>
                </c:pt>
                <c:pt idx="15" formatCode="0.00">
                  <c:v>63.3952545292004</c:v>
                </c:pt>
                <c:pt idx="16" formatCode="0.00">
                  <c:v>63.6899114202998</c:v>
                </c:pt>
                <c:pt idx="17" formatCode="0.00">
                  <c:v>63.9772267929291</c:v>
                </c:pt>
                <c:pt idx="18" formatCode="0.00">
                  <c:v>64.2601036638619</c:v>
                </c:pt>
                <c:pt idx="19" formatCode="0.00">
                  <c:v>65.0136683981104</c:v>
                </c:pt>
                <c:pt idx="20" formatCode="0.00">
                  <c:v>65.7604795254766</c:v>
                </c:pt>
                <c:pt idx="21" formatCode="0.00">
                  <c:v>66.6025810042875</c:v>
                </c:pt>
                <c:pt idx="22" formatCode="0.00">
                  <c:v>67.4827382117207</c:v>
                </c:pt>
                <c:pt idx="23" formatCode="0.00">
                  <c:v>68.3914993065731</c:v>
                </c:pt>
                <c:pt idx="24" formatCode="0.00">
                  <c:v>69.2967815675521</c:v>
                </c:pt>
                <c:pt idx="25" formatCode="0.00">
                  <c:v>70.199370904266</c:v>
                </c:pt>
                <c:pt idx="26" formatCode="0.00">
                  <c:v>71.0935042702509</c:v>
                </c:pt>
                <c:pt idx="27" formatCode="0.00">
                  <c:v>71.9796567594891</c:v>
                </c:pt>
                <c:pt idx="28" formatCode="0.00">
                  <c:v>72.84987619215499</c:v>
                </c:pt>
                <c:pt idx="29" formatCode="0.00">
                  <c:v>73.6612022160421</c:v>
                </c:pt>
                <c:pt idx="30" formatCode="0.00">
                  <c:v>74.2660341703122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3BB-7147-9A28-F8FE276D7FE8}"/>
            </c:ext>
          </c:extLst>
        </c:ser>
        <c:ser>
          <c:idx val="2"/>
          <c:order val="1"/>
          <c:tx>
            <c:strRef>
              <c:f>Graphs!$AY$3</c:f>
              <c:strCache>
                <c:ptCount val="1"/>
                <c:pt idx="0">
                  <c:v>Extrapolation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Graphs!$Y$9:$Y$64</c:f>
              <c:numCache>
                <c:formatCode>General</c:formatCode>
                <c:ptCount val="56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  <c:pt idx="23">
                  <c:v>2013.0</c:v>
                </c:pt>
                <c:pt idx="24">
                  <c:v>2014.0</c:v>
                </c:pt>
                <c:pt idx="25">
                  <c:v>2015.0</c:v>
                </c:pt>
                <c:pt idx="26">
                  <c:v>2016.0</c:v>
                </c:pt>
                <c:pt idx="27">
                  <c:v>2017.0</c:v>
                </c:pt>
                <c:pt idx="28">
                  <c:v>2018.0</c:v>
                </c:pt>
                <c:pt idx="29">
                  <c:v>2019.0</c:v>
                </c:pt>
                <c:pt idx="30">
                  <c:v>2020.0</c:v>
                </c:pt>
                <c:pt idx="31">
                  <c:v>2021.0</c:v>
                </c:pt>
                <c:pt idx="32">
                  <c:v>2022.0</c:v>
                </c:pt>
                <c:pt idx="33">
                  <c:v>2023.0</c:v>
                </c:pt>
                <c:pt idx="34">
                  <c:v>2024.0</c:v>
                </c:pt>
                <c:pt idx="35">
                  <c:v>2025.0</c:v>
                </c:pt>
                <c:pt idx="36">
                  <c:v>2026.0</c:v>
                </c:pt>
                <c:pt idx="37">
                  <c:v>2027.0</c:v>
                </c:pt>
                <c:pt idx="38">
                  <c:v>2028.0</c:v>
                </c:pt>
                <c:pt idx="39">
                  <c:v>2029.0</c:v>
                </c:pt>
                <c:pt idx="40">
                  <c:v>2030.0</c:v>
                </c:pt>
                <c:pt idx="41">
                  <c:v>2031.0</c:v>
                </c:pt>
                <c:pt idx="42">
                  <c:v>2032.0</c:v>
                </c:pt>
                <c:pt idx="43">
                  <c:v>2033.0</c:v>
                </c:pt>
                <c:pt idx="44">
                  <c:v>2034.0</c:v>
                </c:pt>
                <c:pt idx="45">
                  <c:v>2035.0</c:v>
                </c:pt>
                <c:pt idx="46">
                  <c:v>2036.0</c:v>
                </c:pt>
                <c:pt idx="47">
                  <c:v>2037.0</c:v>
                </c:pt>
                <c:pt idx="48">
                  <c:v>2038.0</c:v>
                </c:pt>
                <c:pt idx="49">
                  <c:v>2039.0</c:v>
                </c:pt>
                <c:pt idx="50">
                  <c:v>2040.0</c:v>
                </c:pt>
                <c:pt idx="51">
                  <c:v>2041.0</c:v>
                </c:pt>
                <c:pt idx="52">
                  <c:v>2042.0</c:v>
                </c:pt>
                <c:pt idx="53">
                  <c:v>2043.0</c:v>
                </c:pt>
                <c:pt idx="54">
                  <c:v>2044.0</c:v>
                </c:pt>
                <c:pt idx="55" formatCode="0">
                  <c:v>2045.0</c:v>
                </c:pt>
              </c:numCache>
            </c:numRef>
          </c:cat>
          <c:val>
            <c:numRef>
              <c:f>Graphs!$AY$9:$AY$64</c:f>
              <c:numCache>
                <c:formatCode>0.00</c:formatCode>
                <c:ptCount val="56"/>
                <c:pt idx="0">
                  <c:v>59.1299999999999</c:v>
                </c:pt>
                <c:pt idx="1">
                  <c:v>59.3899999999999</c:v>
                </c:pt>
                <c:pt idx="2">
                  <c:v>59.6499999999999</c:v>
                </c:pt>
                <c:pt idx="3">
                  <c:v>59.9099999999999</c:v>
                </c:pt>
                <c:pt idx="4">
                  <c:v>60.1699999999999</c:v>
                </c:pt>
                <c:pt idx="5">
                  <c:v>60.43</c:v>
                </c:pt>
                <c:pt idx="6">
                  <c:v>60.6899999999999</c:v>
                </c:pt>
                <c:pt idx="7">
                  <c:v>60.9499999999999</c:v>
                </c:pt>
                <c:pt idx="8">
                  <c:v>61.2099999999999</c:v>
                </c:pt>
                <c:pt idx="9">
                  <c:v>61.4699999999999</c:v>
                </c:pt>
                <c:pt idx="10">
                  <c:v>61.7299999999999</c:v>
                </c:pt>
                <c:pt idx="30">
                  <c:v>74.2699999999999</c:v>
                </c:pt>
                <c:pt idx="31">
                  <c:v>74.8799999999999</c:v>
                </c:pt>
                <c:pt idx="32">
                  <c:v>75.49</c:v>
                </c:pt>
                <c:pt idx="33">
                  <c:v>76.0999999999999</c:v>
                </c:pt>
                <c:pt idx="34">
                  <c:v>76.7099999999999</c:v>
                </c:pt>
                <c:pt idx="35">
                  <c:v>77.32</c:v>
                </c:pt>
                <c:pt idx="36">
                  <c:v>77.93</c:v>
                </c:pt>
                <c:pt idx="37">
                  <c:v>78.5399999999999</c:v>
                </c:pt>
                <c:pt idx="38">
                  <c:v>79.1499999999999</c:v>
                </c:pt>
                <c:pt idx="39">
                  <c:v>79.7599999999999</c:v>
                </c:pt>
                <c:pt idx="40">
                  <c:v>80.37</c:v>
                </c:pt>
                <c:pt idx="41" formatCode="#,##0.00">
                  <c:v>81.012</c:v>
                </c:pt>
                <c:pt idx="42" formatCode="#,##0.00">
                  <c:v>81.654</c:v>
                </c:pt>
                <c:pt idx="43" formatCode="#,##0.00">
                  <c:v>82.296</c:v>
                </c:pt>
                <c:pt idx="44" formatCode="#,##0.00">
                  <c:v>82.93799999999998</c:v>
                </c:pt>
                <c:pt idx="45" formatCode="#,##0.00">
                  <c:v>83.57999999999998</c:v>
                </c:pt>
                <c:pt idx="46" formatCode="#,##0.00">
                  <c:v>84.22199999999997</c:v>
                </c:pt>
                <c:pt idx="47" formatCode="#,##0.00">
                  <c:v>84.86399999999997</c:v>
                </c:pt>
                <c:pt idx="48" formatCode="#,##0.00">
                  <c:v>85.50599999999997</c:v>
                </c:pt>
                <c:pt idx="49" formatCode="#,##0.00">
                  <c:v>86.14799999999996</c:v>
                </c:pt>
                <c:pt idx="50" formatCode="#,##0.00">
                  <c:v>86.78999999999996</c:v>
                </c:pt>
                <c:pt idx="51" formatCode="#,##0.00">
                  <c:v>87.43199999999995</c:v>
                </c:pt>
                <c:pt idx="52" formatCode="#,##0.00">
                  <c:v>88.07399999999995</c:v>
                </c:pt>
                <c:pt idx="53" formatCode="#,##0.00">
                  <c:v>88.71599999999995</c:v>
                </c:pt>
                <c:pt idx="54" formatCode="#,##0.00">
                  <c:v>89.35799999999994</c:v>
                </c:pt>
                <c:pt idx="55">
                  <c:v>90.0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3BB-7147-9A28-F8FE276D7FE8}"/>
            </c:ext>
          </c:extLst>
        </c:ser>
        <c:ser>
          <c:idx val="3"/>
          <c:order val="2"/>
          <c:tx>
            <c:strRef>
              <c:f>Graphs!$AZ$3</c:f>
              <c:strCache>
                <c:ptCount val="1"/>
                <c:pt idx="0">
                  <c:v>Computed trajectory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Graphs!$Y$9:$Y$64</c:f>
              <c:numCache>
                <c:formatCode>General</c:formatCode>
                <c:ptCount val="56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  <c:pt idx="23">
                  <c:v>2013.0</c:v>
                </c:pt>
                <c:pt idx="24">
                  <c:v>2014.0</c:v>
                </c:pt>
                <c:pt idx="25">
                  <c:v>2015.0</c:v>
                </c:pt>
                <c:pt idx="26">
                  <c:v>2016.0</c:v>
                </c:pt>
                <c:pt idx="27">
                  <c:v>2017.0</c:v>
                </c:pt>
                <c:pt idx="28">
                  <c:v>2018.0</c:v>
                </c:pt>
                <c:pt idx="29">
                  <c:v>2019.0</c:v>
                </c:pt>
                <c:pt idx="30">
                  <c:v>2020.0</c:v>
                </c:pt>
                <c:pt idx="31">
                  <c:v>2021.0</c:v>
                </c:pt>
                <c:pt idx="32">
                  <c:v>2022.0</c:v>
                </c:pt>
                <c:pt idx="33">
                  <c:v>2023.0</c:v>
                </c:pt>
                <c:pt idx="34">
                  <c:v>2024.0</c:v>
                </c:pt>
                <c:pt idx="35">
                  <c:v>2025.0</c:v>
                </c:pt>
                <c:pt idx="36">
                  <c:v>2026.0</c:v>
                </c:pt>
                <c:pt idx="37">
                  <c:v>2027.0</c:v>
                </c:pt>
                <c:pt idx="38">
                  <c:v>2028.0</c:v>
                </c:pt>
                <c:pt idx="39">
                  <c:v>2029.0</c:v>
                </c:pt>
                <c:pt idx="40">
                  <c:v>2030.0</c:v>
                </c:pt>
                <c:pt idx="41">
                  <c:v>2031.0</c:v>
                </c:pt>
                <c:pt idx="42">
                  <c:v>2032.0</c:v>
                </c:pt>
                <c:pt idx="43">
                  <c:v>2033.0</c:v>
                </c:pt>
                <c:pt idx="44">
                  <c:v>2034.0</c:v>
                </c:pt>
                <c:pt idx="45">
                  <c:v>2035.0</c:v>
                </c:pt>
                <c:pt idx="46">
                  <c:v>2036.0</c:v>
                </c:pt>
                <c:pt idx="47">
                  <c:v>2037.0</c:v>
                </c:pt>
                <c:pt idx="48">
                  <c:v>2038.0</c:v>
                </c:pt>
                <c:pt idx="49">
                  <c:v>2039.0</c:v>
                </c:pt>
                <c:pt idx="50">
                  <c:v>2040.0</c:v>
                </c:pt>
                <c:pt idx="51">
                  <c:v>2041.0</c:v>
                </c:pt>
                <c:pt idx="52">
                  <c:v>2042.0</c:v>
                </c:pt>
                <c:pt idx="53">
                  <c:v>2043.0</c:v>
                </c:pt>
                <c:pt idx="54">
                  <c:v>2044.0</c:v>
                </c:pt>
                <c:pt idx="55" formatCode="0">
                  <c:v>2045.0</c:v>
                </c:pt>
              </c:numCache>
            </c:numRef>
          </c:cat>
          <c:val>
            <c:numRef>
              <c:f>Graphs!$AZ$9:$AZ$65</c:f>
              <c:numCache>
                <c:formatCode>0.00</c:formatCode>
                <c:ptCount val="57"/>
                <c:pt idx="0">
                  <c:v>59.1299999999999</c:v>
                </c:pt>
                <c:pt idx="1">
                  <c:v>59.3899999999999</c:v>
                </c:pt>
                <c:pt idx="2">
                  <c:v>59.6499999999999</c:v>
                </c:pt>
                <c:pt idx="3">
                  <c:v>59.9099999999999</c:v>
                </c:pt>
                <c:pt idx="4">
                  <c:v>60.1699999999999</c:v>
                </c:pt>
                <c:pt idx="5">
                  <c:v>60.43</c:v>
                </c:pt>
                <c:pt idx="6">
                  <c:v>60.6899999999999</c:v>
                </c:pt>
                <c:pt idx="7">
                  <c:v>60.9499999999999</c:v>
                </c:pt>
                <c:pt idx="8">
                  <c:v>61.2099999999999</c:v>
                </c:pt>
                <c:pt idx="9">
                  <c:v>61.4699999999999</c:v>
                </c:pt>
                <c:pt idx="10">
                  <c:v>61.7299999999999</c:v>
                </c:pt>
                <c:pt idx="11">
                  <c:v>61.99</c:v>
                </c:pt>
                <c:pt idx="12">
                  <c:v>62.5399999999999</c:v>
                </c:pt>
                <c:pt idx="13">
                  <c:v>62.8299999999999</c:v>
                </c:pt>
                <c:pt idx="14">
                  <c:v>63.1199999999999</c:v>
                </c:pt>
                <c:pt idx="15">
                  <c:v>63.3999999999999</c:v>
                </c:pt>
                <c:pt idx="16">
                  <c:v>63.6899999999999</c:v>
                </c:pt>
                <c:pt idx="17">
                  <c:v>63.9799999999999</c:v>
                </c:pt>
                <c:pt idx="18">
                  <c:v>64.26</c:v>
                </c:pt>
                <c:pt idx="19">
                  <c:v>65.01</c:v>
                </c:pt>
                <c:pt idx="20">
                  <c:v>65.76</c:v>
                </c:pt>
                <c:pt idx="21">
                  <c:v>66.5999999999999</c:v>
                </c:pt>
                <c:pt idx="22">
                  <c:v>67.48</c:v>
                </c:pt>
                <c:pt idx="23">
                  <c:v>68.39</c:v>
                </c:pt>
                <c:pt idx="24">
                  <c:v>69.2999999999999</c:v>
                </c:pt>
                <c:pt idx="25">
                  <c:v>70.2</c:v>
                </c:pt>
                <c:pt idx="26">
                  <c:v>71.09</c:v>
                </c:pt>
                <c:pt idx="27">
                  <c:v>71.98</c:v>
                </c:pt>
                <c:pt idx="28">
                  <c:v>72.8499999999999</c:v>
                </c:pt>
                <c:pt idx="29">
                  <c:v>73.6599999999999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3BB-7147-9A28-F8FE276D7FE8}"/>
            </c:ext>
          </c:extLst>
        </c:ser>
        <c:ser>
          <c:idx val="0"/>
          <c:order val="3"/>
          <c:tx>
            <c:strRef>
              <c:f>Graphs!$BA$3</c:f>
              <c:strCache>
                <c:ptCount val="1"/>
                <c:pt idx="0">
                  <c:v>Best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1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</c:spPr>
          </c:marker>
          <c:cat>
            <c:numRef>
              <c:f>Graphs!$Y$9:$Y$64</c:f>
              <c:numCache>
                <c:formatCode>General</c:formatCode>
                <c:ptCount val="56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  <c:pt idx="23">
                  <c:v>2013.0</c:v>
                </c:pt>
                <c:pt idx="24">
                  <c:v>2014.0</c:v>
                </c:pt>
                <c:pt idx="25">
                  <c:v>2015.0</c:v>
                </c:pt>
                <c:pt idx="26">
                  <c:v>2016.0</c:v>
                </c:pt>
                <c:pt idx="27">
                  <c:v>2017.0</c:v>
                </c:pt>
                <c:pt idx="28">
                  <c:v>2018.0</c:v>
                </c:pt>
                <c:pt idx="29">
                  <c:v>2019.0</c:v>
                </c:pt>
                <c:pt idx="30">
                  <c:v>2020.0</c:v>
                </c:pt>
                <c:pt idx="31">
                  <c:v>2021.0</c:v>
                </c:pt>
                <c:pt idx="32">
                  <c:v>2022.0</c:v>
                </c:pt>
                <c:pt idx="33">
                  <c:v>2023.0</c:v>
                </c:pt>
                <c:pt idx="34">
                  <c:v>2024.0</c:v>
                </c:pt>
                <c:pt idx="35">
                  <c:v>2025.0</c:v>
                </c:pt>
                <c:pt idx="36">
                  <c:v>2026.0</c:v>
                </c:pt>
                <c:pt idx="37">
                  <c:v>2027.0</c:v>
                </c:pt>
                <c:pt idx="38">
                  <c:v>2028.0</c:v>
                </c:pt>
                <c:pt idx="39">
                  <c:v>2029.0</c:v>
                </c:pt>
                <c:pt idx="40">
                  <c:v>2030.0</c:v>
                </c:pt>
                <c:pt idx="41">
                  <c:v>2031.0</c:v>
                </c:pt>
                <c:pt idx="42">
                  <c:v>2032.0</c:v>
                </c:pt>
                <c:pt idx="43">
                  <c:v>2033.0</c:v>
                </c:pt>
                <c:pt idx="44">
                  <c:v>2034.0</c:v>
                </c:pt>
                <c:pt idx="45">
                  <c:v>2035.0</c:v>
                </c:pt>
                <c:pt idx="46">
                  <c:v>2036.0</c:v>
                </c:pt>
                <c:pt idx="47">
                  <c:v>2037.0</c:v>
                </c:pt>
                <c:pt idx="48">
                  <c:v>2038.0</c:v>
                </c:pt>
                <c:pt idx="49">
                  <c:v>2039.0</c:v>
                </c:pt>
                <c:pt idx="50">
                  <c:v>2040.0</c:v>
                </c:pt>
                <c:pt idx="51">
                  <c:v>2041.0</c:v>
                </c:pt>
                <c:pt idx="52">
                  <c:v>2042.0</c:v>
                </c:pt>
                <c:pt idx="53">
                  <c:v>2043.0</c:v>
                </c:pt>
                <c:pt idx="54">
                  <c:v>2044.0</c:v>
                </c:pt>
                <c:pt idx="55" formatCode="0">
                  <c:v>2045.0</c:v>
                </c:pt>
              </c:numCache>
            </c:numRef>
          </c:cat>
          <c:val>
            <c:numRef>
              <c:f>Graphs!$BA$9:$BA$65</c:f>
              <c:numCache>
                <c:formatCode>0.00</c:formatCode>
                <c:ptCount val="57"/>
                <c:pt idx="40" formatCode="General">
                  <c:v>82.92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3BB-7147-9A28-F8FE276D7FE8}"/>
            </c:ext>
          </c:extLst>
        </c:ser>
        <c:ser>
          <c:idx val="4"/>
          <c:order val="4"/>
          <c:tx>
            <c:strRef>
              <c:f>Graphs!$BB$3</c:f>
              <c:strCache>
                <c:ptCount val="1"/>
                <c:pt idx="0">
                  <c:v>Worst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10"/>
            <c:spPr>
              <a:solidFill>
                <a:schemeClr val="bg1">
                  <a:lumMod val="65000"/>
                </a:schemeClr>
              </a:solidFill>
            </c:spPr>
          </c:marker>
          <c:cat>
            <c:numRef>
              <c:f>Graphs!$Y$9:$Y$64</c:f>
              <c:numCache>
                <c:formatCode>General</c:formatCode>
                <c:ptCount val="56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  <c:pt idx="23">
                  <c:v>2013.0</c:v>
                </c:pt>
                <c:pt idx="24">
                  <c:v>2014.0</c:v>
                </c:pt>
                <c:pt idx="25">
                  <c:v>2015.0</c:v>
                </c:pt>
                <c:pt idx="26">
                  <c:v>2016.0</c:v>
                </c:pt>
                <c:pt idx="27">
                  <c:v>2017.0</c:v>
                </c:pt>
                <c:pt idx="28">
                  <c:v>2018.0</c:v>
                </c:pt>
                <c:pt idx="29">
                  <c:v>2019.0</c:v>
                </c:pt>
                <c:pt idx="30">
                  <c:v>2020.0</c:v>
                </c:pt>
                <c:pt idx="31">
                  <c:v>2021.0</c:v>
                </c:pt>
                <c:pt idx="32">
                  <c:v>2022.0</c:v>
                </c:pt>
                <c:pt idx="33">
                  <c:v>2023.0</c:v>
                </c:pt>
                <c:pt idx="34">
                  <c:v>2024.0</c:v>
                </c:pt>
                <c:pt idx="35">
                  <c:v>2025.0</c:v>
                </c:pt>
                <c:pt idx="36">
                  <c:v>2026.0</c:v>
                </c:pt>
                <c:pt idx="37">
                  <c:v>2027.0</c:v>
                </c:pt>
                <c:pt idx="38">
                  <c:v>2028.0</c:v>
                </c:pt>
                <c:pt idx="39">
                  <c:v>2029.0</c:v>
                </c:pt>
                <c:pt idx="40">
                  <c:v>2030.0</c:v>
                </c:pt>
                <c:pt idx="41">
                  <c:v>2031.0</c:v>
                </c:pt>
                <c:pt idx="42">
                  <c:v>2032.0</c:v>
                </c:pt>
                <c:pt idx="43">
                  <c:v>2033.0</c:v>
                </c:pt>
                <c:pt idx="44">
                  <c:v>2034.0</c:v>
                </c:pt>
                <c:pt idx="45">
                  <c:v>2035.0</c:v>
                </c:pt>
                <c:pt idx="46">
                  <c:v>2036.0</c:v>
                </c:pt>
                <c:pt idx="47">
                  <c:v>2037.0</c:v>
                </c:pt>
                <c:pt idx="48">
                  <c:v>2038.0</c:v>
                </c:pt>
                <c:pt idx="49">
                  <c:v>2039.0</c:v>
                </c:pt>
                <c:pt idx="50">
                  <c:v>2040.0</c:v>
                </c:pt>
                <c:pt idx="51">
                  <c:v>2041.0</c:v>
                </c:pt>
                <c:pt idx="52">
                  <c:v>2042.0</c:v>
                </c:pt>
                <c:pt idx="53">
                  <c:v>2043.0</c:v>
                </c:pt>
                <c:pt idx="54">
                  <c:v>2044.0</c:v>
                </c:pt>
                <c:pt idx="55" formatCode="0">
                  <c:v>2045.0</c:v>
                </c:pt>
              </c:numCache>
            </c:numRef>
          </c:cat>
          <c:val>
            <c:numRef>
              <c:f>Graphs!$BB$9:$BB$65</c:f>
              <c:numCache>
                <c:formatCode>0.00</c:formatCode>
                <c:ptCount val="57"/>
                <c:pt idx="40">
                  <c:v>67.85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3BB-7147-9A28-F8FE276D7FE8}"/>
            </c:ext>
          </c:extLst>
        </c:ser>
        <c:marker val="1"/>
        <c:axId val="324549816"/>
        <c:axId val="324557880"/>
      </c:lineChart>
      <c:catAx>
        <c:axId val="3245498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CA"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 sz="1400"/>
                  <a:t>Year</a:t>
                </a:r>
              </a:p>
            </c:rich>
          </c:tx>
          <c:layout>
            <c:manualLayout>
              <c:xMode val="edge"/>
              <c:yMode val="edge"/>
              <c:x val="0.485020947853216"/>
              <c:y val="0.85924729330708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4557880"/>
        <c:crosses val="autoZero"/>
        <c:auto val="1"/>
        <c:lblAlgn val="ctr"/>
        <c:lblOffset val="100"/>
        <c:tickLblSkip val="5"/>
        <c:tickMarkSkip val="5"/>
      </c:catAx>
      <c:valAx>
        <c:axId val="324557880"/>
        <c:scaling>
          <c:orientation val="minMax"/>
          <c:max val="100.0"/>
          <c:min val="50.0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Perrcentage of population</a:t>
                </a:r>
              </a:p>
            </c:rich>
          </c:tx>
          <c:layout>
            <c:manualLayout>
              <c:xMode val="edge"/>
              <c:yMode val="edge"/>
              <c:x val="0.0118924379735552"/>
              <c:y val="0.164107037401575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4549816"/>
        <c:crosses val="autoZero"/>
        <c:crossBetween val="between"/>
        <c:majorUnit val="10.0"/>
        <c:minorUnit val="5.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575443470509582"/>
          <c:y val="0.915250984251968"/>
          <c:w val="0.93593745357302"/>
          <c:h val="0.0847490157480315"/>
        </c:manualLayout>
      </c:layout>
      <c:spPr>
        <a:noFill/>
        <a:ln w="25400">
          <a:noFill/>
        </a:ln>
      </c:spPr>
      <c:txPr>
        <a:bodyPr/>
        <a:lstStyle/>
        <a:p>
          <a:pPr>
            <a:defRPr lang="en-CA"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0000000000001" r="0.750000000000001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CO2-equivalent mixing ratio (ppm)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44786691622564"/>
          <c:y val="0.13127492586154"/>
          <c:w val="0.806090099393314"/>
          <c:h val="0.628339809796503"/>
        </c:manualLayout>
      </c:layout>
      <c:lineChart>
        <c:grouping val="standard"/>
        <c:ser>
          <c:idx val="1"/>
          <c:order val="0"/>
          <c:tx>
            <c:strRef>
              <c:f>Graphs!$BF$3</c:f>
              <c:strCache>
                <c:ptCount val="1"/>
                <c:pt idx="0">
                  <c:v>Data </c:v>
                </c:pt>
              </c:strCache>
            </c:strRef>
          </c:tx>
          <c:spPr>
            <a:ln w="25400">
              <a:solidFill>
                <a:srgbClr val="DD080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Graphs!$Y$9:$Y$64</c:f>
              <c:numCache>
                <c:formatCode>General</c:formatCode>
                <c:ptCount val="56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  <c:pt idx="23">
                  <c:v>2013.0</c:v>
                </c:pt>
                <c:pt idx="24">
                  <c:v>2014.0</c:v>
                </c:pt>
                <c:pt idx="25">
                  <c:v>2015.0</c:v>
                </c:pt>
                <c:pt idx="26">
                  <c:v>2016.0</c:v>
                </c:pt>
                <c:pt idx="27">
                  <c:v>2017.0</c:v>
                </c:pt>
                <c:pt idx="28">
                  <c:v>2018.0</c:v>
                </c:pt>
                <c:pt idx="29">
                  <c:v>2019.0</c:v>
                </c:pt>
                <c:pt idx="30">
                  <c:v>2020.0</c:v>
                </c:pt>
                <c:pt idx="31">
                  <c:v>2021.0</c:v>
                </c:pt>
                <c:pt idx="32">
                  <c:v>2022.0</c:v>
                </c:pt>
                <c:pt idx="33">
                  <c:v>2023.0</c:v>
                </c:pt>
                <c:pt idx="34">
                  <c:v>2024.0</c:v>
                </c:pt>
                <c:pt idx="35">
                  <c:v>2025.0</c:v>
                </c:pt>
                <c:pt idx="36">
                  <c:v>2026.0</c:v>
                </c:pt>
                <c:pt idx="37">
                  <c:v>2027.0</c:v>
                </c:pt>
                <c:pt idx="38">
                  <c:v>2028.0</c:v>
                </c:pt>
                <c:pt idx="39">
                  <c:v>2029.0</c:v>
                </c:pt>
                <c:pt idx="40">
                  <c:v>2030.0</c:v>
                </c:pt>
                <c:pt idx="41">
                  <c:v>2031.0</c:v>
                </c:pt>
                <c:pt idx="42">
                  <c:v>2032.0</c:v>
                </c:pt>
                <c:pt idx="43">
                  <c:v>2033.0</c:v>
                </c:pt>
                <c:pt idx="44">
                  <c:v>2034.0</c:v>
                </c:pt>
                <c:pt idx="45">
                  <c:v>2035.0</c:v>
                </c:pt>
                <c:pt idx="46">
                  <c:v>2036.0</c:v>
                </c:pt>
                <c:pt idx="47">
                  <c:v>2037.0</c:v>
                </c:pt>
                <c:pt idx="48">
                  <c:v>2038.0</c:v>
                </c:pt>
                <c:pt idx="49">
                  <c:v>2039.0</c:v>
                </c:pt>
                <c:pt idx="50">
                  <c:v>2040.0</c:v>
                </c:pt>
                <c:pt idx="51">
                  <c:v>2041.0</c:v>
                </c:pt>
                <c:pt idx="52">
                  <c:v>2042.0</c:v>
                </c:pt>
                <c:pt idx="53">
                  <c:v>2043.0</c:v>
                </c:pt>
                <c:pt idx="54">
                  <c:v>2044.0</c:v>
                </c:pt>
                <c:pt idx="55" formatCode="0">
                  <c:v>2045.0</c:v>
                </c:pt>
              </c:numCache>
            </c:numRef>
          </c:cat>
          <c:val>
            <c:numRef>
              <c:f>Graphs!$BF$9:$BF$49</c:f>
              <c:numCache>
                <c:formatCode>0</c:formatCode>
                <c:ptCount val="41"/>
                <c:pt idx="0">
                  <c:v>417.0</c:v>
                </c:pt>
                <c:pt idx="1">
                  <c:v>419.0</c:v>
                </c:pt>
                <c:pt idx="2">
                  <c:v>421.0</c:v>
                </c:pt>
                <c:pt idx="3">
                  <c:v>422.0</c:v>
                </c:pt>
                <c:pt idx="4">
                  <c:v>425.0</c:v>
                </c:pt>
                <c:pt idx="5">
                  <c:v>428.0</c:v>
                </c:pt>
                <c:pt idx="6">
                  <c:v>430.0</c:v>
                </c:pt>
                <c:pt idx="7">
                  <c:v>432.0</c:v>
                </c:pt>
                <c:pt idx="8">
                  <c:v>436.0</c:v>
                </c:pt>
                <c:pt idx="9">
                  <c:v>439.0</c:v>
                </c:pt>
                <c:pt idx="10">
                  <c:v>441.0</c:v>
                </c:pt>
                <c:pt idx="11">
                  <c:v>443.0</c:v>
                </c:pt>
                <c:pt idx="12">
                  <c:v>446.0</c:v>
                </c:pt>
                <c:pt idx="13">
                  <c:v>449.0</c:v>
                </c:pt>
                <c:pt idx="14">
                  <c:v>452.0</c:v>
                </c:pt>
                <c:pt idx="15">
                  <c:v>454.0</c:v>
                </c:pt>
                <c:pt idx="16">
                  <c:v>457.0</c:v>
                </c:pt>
                <c:pt idx="17">
                  <c:v>460.0</c:v>
                </c:pt>
                <c:pt idx="18">
                  <c:v>463.0</c:v>
                </c:pt>
                <c:pt idx="19">
                  <c:v>465.0</c:v>
                </c:pt>
                <c:pt idx="20">
                  <c:v>469.0</c:v>
                </c:pt>
                <c:pt idx="21">
                  <c:v>471.0</c:v>
                </c:pt>
                <c:pt idx="22">
                  <c:v>474.0</c:v>
                </c:pt>
                <c:pt idx="23">
                  <c:v>478.0</c:v>
                </c:pt>
                <c:pt idx="24">
                  <c:v>481.0</c:v>
                </c:pt>
                <c:pt idx="25">
                  <c:v>485.0</c:v>
                </c:pt>
                <c:pt idx="26">
                  <c:v>490.0</c:v>
                </c:pt>
                <c:pt idx="27">
                  <c:v>493.0</c:v>
                </c:pt>
                <c:pt idx="28">
                  <c:v>496.0</c:v>
                </c:pt>
                <c:pt idx="29">
                  <c:v>500.0</c:v>
                </c:pt>
                <c:pt idx="30">
                  <c:v>504.0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D21-2140-8EBE-5C1B3641C4B2}"/>
            </c:ext>
          </c:extLst>
        </c:ser>
        <c:ser>
          <c:idx val="2"/>
          <c:order val="1"/>
          <c:tx>
            <c:strRef>
              <c:f>Graphs!$BG$3</c:f>
              <c:strCache>
                <c:ptCount val="1"/>
                <c:pt idx="0">
                  <c:v>Extrapolation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Graphs!$Y$9:$Y$64</c:f>
              <c:numCache>
                <c:formatCode>General</c:formatCode>
                <c:ptCount val="56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  <c:pt idx="23">
                  <c:v>2013.0</c:v>
                </c:pt>
                <c:pt idx="24">
                  <c:v>2014.0</c:v>
                </c:pt>
                <c:pt idx="25">
                  <c:v>2015.0</c:v>
                </c:pt>
                <c:pt idx="26">
                  <c:v>2016.0</c:v>
                </c:pt>
                <c:pt idx="27">
                  <c:v>2017.0</c:v>
                </c:pt>
                <c:pt idx="28">
                  <c:v>2018.0</c:v>
                </c:pt>
                <c:pt idx="29">
                  <c:v>2019.0</c:v>
                </c:pt>
                <c:pt idx="30">
                  <c:v>2020.0</c:v>
                </c:pt>
                <c:pt idx="31">
                  <c:v>2021.0</c:v>
                </c:pt>
                <c:pt idx="32">
                  <c:v>2022.0</c:v>
                </c:pt>
                <c:pt idx="33">
                  <c:v>2023.0</c:v>
                </c:pt>
                <c:pt idx="34">
                  <c:v>2024.0</c:v>
                </c:pt>
                <c:pt idx="35">
                  <c:v>2025.0</c:v>
                </c:pt>
                <c:pt idx="36">
                  <c:v>2026.0</c:v>
                </c:pt>
                <c:pt idx="37">
                  <c:v>2027.0</c:v>
                </c:pt>
                <c:pt idx="38">
                  <c:v>2028.0</c:v>
                </c:pt>
                <c:pt idx="39">
                  <c:v>2029.0</c:v>
                </c:pt>
                <c:pt idx="40">
                  <c:v>2030.0</c:v>
                </c:pt>
                <c:pt idx="41">
                  <c:v>2031.0</c:v>
                </c:pt>
                <c:pt idx="42">
                  <c:v>2032.0</c:v>
                </c:pt>
                <c:pt idx="43">
                  <c:v>2033.0</c:v>
                </c:pt>
                <c:pt idx="44">
                  <c:v>2034.0</c:v>
                </c:pt>
                <c:pt idx="45">
                  <c:v>2035.0</c:v>
                </c:pt>
                <c:pt idx="46">
                  <c:v>2036.0</c:v>
                </c:pt>
                <c:pt idx="47">
                  <c:v>2037.0</c:v>
                </c:pt>
                <c:pt idx="48">
                  <c:v>2038.0</c:v>
                </c:pt>
                <c:pt idx="49">
                  <c:v>2039.0</c:v>
                </c:pt>
                <c:pt idx="50">
                  <c:v>2040.0</c:v>
                </c:pt>
                <c:pt idx="51">
                  <c:v>2041.0</c:v>
                </c:pt>
                <c:pt idx="52">
                  <c:v>2042.0</c:v>
                </c:pt>
                <c:pt idx="53">
                  <c:v>2043.0</c:v>
                </c:pt>
                <c:pt idx="54">
                  <c:v>2044.0</c:v>
                </c:pt>
                <c:pt idx="55" formatCode="0">
                  <c:v>2045.0</c:v>
                </c:pt>
              </c:numCache>
            </c:numRef>
          </c:cat>
          <c:val>
            <c:numRef>
              <c:f>Graphs!$BG$9:$BG$64</c:f>
              <c:numCache>
                <c:formatCode>0</c:formatCode>
                <c:ptCount val="56"/>
                <c:pt idx="30">
                  <c:v>504.549817040562</c:v>
                </c:pt>
                <c:pt idx="31">
                  <c:v>508.927595298737</c:v>
                </c:pt>
                <c:pt idx="32">
                  <c:v>513.473724316805</c:v>
                </c:pt>
                <c:pt idx="33">
                  <c:v>518.195545127615</c:v>
                </c:pt>
                <c:pt idx="34">
                  <c:v>523.100398771464</c:v>
                </c:pt>
                <c:pt idx="35">
                  <c:v>528.195626277476</c:v>
                </c:pt>
                <c:pt idx="36">
                  <c:v>533.488568682223</c:v>
                </c:pt>
                <c:pt idx="37">
                  <c:v>538.986567029729</c:v>
                </c:pt>
                <c:pt idx="38">
                  <c:v>544.696962343528</c:v>
                </c:pt>
                <c:pt idx="39">
                  <c:v>550.627095662057</c:v>
                </c:pt>
                <c:pt idx="40">
                  <c:v>556.784308025613</c:v>
                </c:pt>
                <c:pt idx="41" formatCode="#,##0.00">
                  <c:v>557.9986874905721</c:v>
                </c:pt>
                <c:pt idx="42" formatCode="#,##0.00">
                  <c:v>559.2130669555313</c:v>
                </c:pt>
                <c:pt idx="43" formatCode="#,##0.00">
                  <c:v>560.4274464204905</c:v>
                </c:pt>
                <c:pt idx="44" formatCode="#,##0.00">
                  <c:v>561.6418258854496</c:v>
                </c:pt>
                <c:pt idx="45" formatCode="#,##0.00">
                  <c:v>562.8562053504088</c:v>
                </c:pt>
                <c:pt idx="46" formatCode="#,##0.00">
                  <c:v>564.070584815368</c:v>
                </c:pt>
                <c:pt idx="47" formatCode="#,##0.00">
                  <c:v>565.284964280327</c:v>
                </c:pt>
                <c:pt idx="48" formatCode="#,##0.00">
                  <c:v>566.4993437452862</c:v>
                </c:pt>
                <c:pt idx="49" formatCode="#,##0.00">
                  <c:v>567.7137232102454</c:v>
                </c:pt>
                <c:pt idx="50" formatCode="#,##0.00">
                  <c:v>568.9281026752046</c:v>
                </c:pt>
                <c:pt idx="51" formatCode="#,##0.00">
                  <c:v>570.1424821401638</c:v>
                </c:pt>
                <c:pt idx="52" formatCode="#,##0.00">
                  <c:v>571.356861605123</c:v>
                </c:pt>
                <c:pt idx="53" formatCode="#,##0.00">
                  <c:v>572.571241070082</c:v>
                </c:pt>
                <c:pt idx="54" formatCode="#,##0.00">
                  <c:v>573.7856205350412</c:v>
                </c:pt>
                <c:pt idx="55" formatCode="0.00">
                  <c:v>575.0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D21-2140-8EBE-5C1B3641C4B2}"/>
            </c:ext>
          </c:extLst>
        </c:ser>
        <c:ser>
          <c:idx val="0"/>
          <c:order val="2"/>
          <c:tx>
            <c:strRef>
              <c:f>Graphs!$BH$3</c:f>
              <c:strCache>
                <c:ptCount val="1"/>
                <c:pt idx="0">
                  <c:v>Computed trajectory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Graphs!$Y$9:$Y$64</c:f>
              <c:numCache>
                <c:formatCode>General</c:formatCode>
                <c:ptCount val="56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  <c:pt idx="23">
                  <c:v>2013.0</c:v>
                </c:pt>
                <c:pt idx="24">
                  <c:v>2014.0</c:v>
                </c:pt>
                <c:pt idx="25">
                  <c:v>2015.0</c:v>
                </c:pt>
                <c:pt idx="26">
                  <c:v>2016.0</c:v>
                </c:pt>
                <c:pt idx="27">
                  <c:v>2017.0</c:v>
                </c:pt>
                <c:pt idx="28">
                  <c:v>2018.0</c:v>
                </c:pt>
                <c:pt idx="29">
                  <c:v>2019.0</c:v>
                </c:pt>
                <c:pt idx="30">
                  <c:v>2020.0</c:v>
                </c:pt>
                <c:pt idx="31">
                  <c:v>2021.0</c:v>
                </c:pt>
                <c:pt idx="32">
                  <c:v>2022.0</c:v>
                </c:pt>
                <c:pt idx="33">
                  <c:v>2023.0</c:v>
                </c:pt>
                <c:pt idx="34">
                  <c:v>2024.0</c:v>
                </c:pt>
                <c:pt idx="35">
                  <c:v>2025.0</c:v>
                </c:pt>
                <c:pt idx="36">
                  <c:v>2026.0</c:v>
                </c:pt>
                <c:pt idx="37">
                  <c:v>2027.0</c:v>
                </c:pt>
                <c:pt idx="38">
                  <c:v>2028.0</c:v>
                </c:pt>
                <c:pt idx="39">
                  <c:v>2029.0</c:v>
                </c:pt>
                <c:pt idx="40">
                  <c:v>2030.0</c:v>
                </c:pt>
                <c:pt idx="41">
                  <c:v>2031.0</c:v>
                </c:pt>
                <c:pt idx="42">
                  <c:v>2032.0</c:v>
                </c:pt>
                <c:pt idx="43">
                  <c:v>2033.0</c:v>
                </c:pt>
                <c:pt idx="44">
                  <c:v>2034.0</c:v>
                </c:pt>
                <c:pt idx="45">
                  <c:v>2035.0</c:v>
                </c:pt>
                <c:pt idx="46">
                  <c:v>2036.0</c:v>
                </c:pt>
                <c:pt idx="47">
                  <c:v>2037.0</c:v>
                </c:pt>
                <c:pt idx="48">
                  <c:v>2038.0</c:v>
                </c:pt>
                <c:pt idx="49">
                  <c:v>2039.0</c:v>
                </c:pt>
                <c:pt idx="50">
                  <c:v>2040.0</c:v>
                </c:pt>
                <c:pt idx="51">
                  <c:v>2041.0</c:v>
                </c:pt>
                <c:pt idx="52">
                  <c:v>2042.0</c:v>
                </c:pt>
                <c:pt idx="53">
                  <c:v>2043.0</c:v>
                </c:pt>
                <c:pt idx="54">
                  <c:v>2044.0</c:v>
                </c:pt>
                <c:pt idx="55" formatCode="0">
                  <c:v>2045.0</c:v>
                </c:pt>
              </c:numCache>
            </c:numRef>
          </c:cat>
          <c:val>
            <c:numRef>
              <c:f>Graphs!$BH$9:$BH$64</c:f>
              <c:numCache>
                <c:formatCode>0</c:formatCode>
                <c:ptCount val="56"/>
                <c:pt idx="0">
                  <c:v>415.088037965819</c:v>
                </c:pt>
                <c:pt idx="1">
                  <c:v>417.828874804079</c:v>
                </c:pt>
                <c:pt idx="2">
                  <c:v>420.517831347882</c:v>
                </c:pt>
                <c:pt idx="3">
                  <c:v>423.162248620763</c:v>
                </c:pt>
                <c:pt idx="4">
                  <c:v>425.769467677921</c:v>
                </c:pt>
                <c:pt idx="5">
                  <c:v>428.346829535439</c:v>
                </c:pt>
                <c:pt idx="6">
                  <c:v>430.90167524293</c:v>
                </c:pt>
                <c:pt idx="7">
                  <c:v>433.441345833241</c:v>
                </c:pt>
                <c:pt idx="8">
                  <c:v>435.973182329908</c:v>
                </c:pt>
                <c:pt idx="9">
                  <c:v>438.50452578254</c:v>
                </c:pt>
                <c:pt idx="10">
                  <c:v>441.042717216536</c:v>
                </c:pt>
                <c:pt idx="11">
                  <c:v>443.595097672194</c:v>
                </c:pt>
                <c:pt idx="12">
                  <c:v>446.169008187949</c:v>
                </c:pt>
                <c:pt idx="13">
                  <c:v>448.771789787337</c:v>
                </c:pt>
                <c:pt idx="14">
                  <c:v>451.410783519968</c:v>
                </c:pt>
                <c:pt idx="15">
                  <c:v>454.093330407515</c:v>
                </c:pt>
                <c:pt idx="16">
                  <c:v>456.826771495863</c:v>
                </c:pt>
                <c:pt idx="17">
                  <c:v>459.618447814136</c:v>
                </c:pt>
                <c:pt idx="18">
                  <c:v>462.475700398907</c:v>
                </c:pt>
                <c:pt idx="19">
                  <c:v>465.405870284885</c:v>
                </c:pt>
                <c:pt idx="20">
                  <c:v>468.416298508644</c:v>
                </c:pt>
                <c:pt idx="21">
                  <c:v>471.514326104894</c:v>
                </c:pt>
                <c:pt idx="22">
                  <c:v>474.707294110208</c:v>
                </c:pt>
                <c:pt idx="23">
                  <c:v>478.002543559297</c:v>
                </c:pt>
                <c:pt idx="24">
                  <c:v>481.407415481284</c:v>
                </c:pt>
                <c:pt idx="25">
                  <c:v>484.929250918328</c:v>
                </c:pt>
                <c:pt idx="26">
                  <c:v>488.575390903279</c:v>
                </c:pt>
                <c:pt idx="27">
                  <c:v>492.353176478296</c:v>
                </c:pt>
                <c:pt idx="28">
                  <c:v>496.269948666915</c:v>
                </c:pt>
                <c:pt idx="29">
                  <c:v>500.333048509433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D21-2140-8EBE-5C1B3641C4B2}"/>
            </c:ext>
          </c:extLst>
        </c:ser>
        <c:ser>
          <c:idx val="3"/>
          <c:order val="3"/>
          <c:tx>
            <c:strRef>
              <c:f>Graphs!$BI$3</c:f>
              <c:strCache>
                <c:ptCount val="1"/>
                <c:pt idx="0">
                  <c:v>Best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1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</c:spPr>
          </c:marker>
          <c:cat>
            <c:numRef>
              <c:f>Graphs!$Y$9:$Y$64</c:f>
              <c:numCache>
                <c:formatCode>General</c:formatCode>
                <c:ptCount val="56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  <c:pt idx="23">
                  <c:v>2013.0</c:v>
                </c:pt>
                <c:pt idx="24">
                  <c:v>2014.0</c:v>
                </c:pt>
                <c:pt idx="25">
                  <c:v>2015.0</c:v>
                </c:pt>
                <c:pt idx="26">
                  <c:v>2016.0</c:v>
                </c:pt>
                <c:pt idx="27">
                  <c:v>2017.0</c:v>
                </c:pt>
                <c:pt idx="28">
                  <c:v>2018.0</c:v>
                </c:pt>
                <c:pt idx="29">
                  <c:v>2019.0</c:v>
                </c:pt>
                <c:pt idx="30">
                  <c:v>2020.0</c:v>
                </c:pt>
                <c:pt idx="31">
                  <c:v>2021.0</c:v>
                </c:pt>
                <c:pt idx="32">
                  <c:v>2022.0</c:v>
                </c:pt>
                <c:pt idx="33">
                  <c:v>2023.0</c:v>
                </c:pt>
                <c:pt idx="34">
                  <c:v>2024.0</c:v>
                </c:pt>
                <c:pt idx="35">
                  <c:v>2025.0</c:v>
                </c:pt>
                <c:pt idx="36">
                  <c:v>2026.0</c:v>
                </c:pt>
                <c:pt idx="37">
                  <c:v>2027.0</c:v>
                </c:pt>
                <c:pt idx="38">
                  <c:v>2028.0</c:v>
                </c:pt>
                <c:pt idx="39">
                  <c:v>2029.0</c:v>
                </c:pt>
                <c:pt idx="40">
                  <c:v>2030.0</c:v>
                </c:pt>
                <c:pt idx="41">
                  <c:v>2031.0</c:v>
                </c:pt>
                <c:pt idx="42">
                  <c:v>2032.0</c:v>
                </c:pt>
                <c:pt idx="43">
                  <c:v>2033.0</c:v>
                </c:pt>
                <c:pt idx="44">
                  <c:v>2034.0</c:v>
                </c:pt>
                <c:pt idx="45">
                  <c:v>2035.0</c:v>
                </c:pt>
                <c:pt idx="46">
                  <c:v>2036.0</c:v>
                </c:pt>
                <c:pt idx="47">
                  <c:v>2037.0</c:v>
                </c:pt>
                <c:pt idx="48">
                  <c:v>2038.0</c:v>
                </c:pt>
                <c:pt idx="49">
                  <c:v>2039.0</c:v>
                </c:pt>
                <c:pt idx="50">
                  <c:v>2040.0</c:v>
                </c:pt>
                <c:pt idx="51">
                  <c:v>2041.0</c:v>
                </c:pt>
                <c:pt idx="52">
                  <c:v>2042.0</c:v>
                </c:pt>
                <c:pt idx="53">
                  <c:v>2043.0</c:v>
                </c:pt>
                <c:pt idx="54">
                  <c:v>2044.0</c:v>
                </c:pt>
                <c:pt idx="55" formatCode="0">
                  <c:v>2045.0</c:v>
                </c:pt>
              </c:numCache>
            </c:numRef>
          </c:cat>
          <c:val>
            <c:numRef>
              <c:f>Graphs!$BI$9:$BI$64</c:f>
              <c:numCache>
                <c:formatCode>0.00</c:formatCode>
                <c:ptCount val="56"/>
                <c:pt idx="40" formatCode="General">
                  <c:v>421.83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D21-2140-8EBE-5C1B3641C4B2}"/>
            </c:ext>
          </c:extLst>
        </c:ser>
        <c:ser>
          <c:idx val="4"/>
          <c:order val="4"/>
          <c:tx>
            <c:strRef>
              <c:f>Graphs!$BJ$3</c:f>
              <c:strCache>
                <c:ptCount val="1"/>
                <c:pt idx="0">
                  <c:v>Worst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10"/>
          </c:marker>
          <c:dPt>
            <c:idx val="40"/>
            <c:marker>
              <c:spPr>
                <a:solidFill>
                  <a:schemeClr val="bg1">
                    <a:lumMod val="65000"/>
                  </a:schemeClr>
                </a:solidFill>
                <a:ln>
                  <a:noFill/>
                </a:ln>
              </c:spPr>
            </c:marker>
            <c:extLst xmlns:c16r2="http://schemas.microsoft.com/office/drawing/2015/06/chart">
              <c:ext xmlns:c16="http://schemas.microsoft.com/office/drawing/2014/chart" uri="{C3380CC4-5D6E-409C-BE32-E72D297353CC}">
                <c16:uniqueId val="{00000004-6D21-2140-8EBE-5C1B3641C4B2}"/>
              </c:ext>
            </c:extLst>
          </c:dPt>
          <c:cat>
            <c:numRef>
              <c:f>Graphs!$Y$9:$Y$64</c:f>
              <c:numCache>
                <c:formatCode>General</c:formatCode>
                <c:ptCount val="56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  <c:pt idx="23">
                  <c:v>2013.0</c:v>
                </c:pt>
                <c:pt idx="24">
                  <c:v>2014.0</c:v>
                </c:pt>
                <c:pt idx="25">
                  <c:v>2015.0</c:v>
                </c:pt>
                <c:pt idx="26">
                  <c:v>2016.0</c:v>
                </c:pt>
                <c:pt idx="27">
                  <c:v>2017.0</c:v>
                </c:pt>
                <c:pt idx="28">
                  <c:v>2018.0</c:v>
                </c:pt>
                <c:pt idx="29">
                  <c:v>2019.0</c:v>
                </c:pt>
                <c:pt idx="30">
                  <c:v>2020.0</c:v>
                </c:pt>
                <c:pt idx="31">
                  <c:v>2021.0</c:v>
                </c:pt>
                <c:pt idx="32">
                  <c:v>2022.0</c:v>
                </c:pt>
                <c:pt idx="33">
                  <c:v>2023.0</c:v>
                </c:pt>
                <c:pt idx="34">
                  <c:v>2024.0</c:v>
                </c:pt>
                <c:pt idx="35">
                  <c:v>2025.0</c:v>
                </c:pt>
                <c:pt idx="36">
                  <c:v>2026.0</c:v>
                </c:pt>
                <c:pt idx="37">
                  <c:v>2027.0</c:v>
                </c:pt>
                <c:pt idx="38">
                  <c:v>2028.0</c:v>
                </c:pt>
                <c:pt idx="39">
                  <c:v>2029.0</c:v>
                </c:pt>
                <c:pt idx="40">
                  <c:v>2030.0</c:v>
                </c:pt>
                <c:pt idx="41">
                  <c:v>2031.0</c:v>
                </c:pt>
                <c:pt idx="42">
                  <c:v>2032.0</c:v>
                </c:pt>
                <c:pt idx="43">
                  <c:v>2033.0</c:v>
                </c:pt>
                <c:pt idx="44">
                  <c:v>2034.0</c:v>
                </c:pt>
                <c:pt idx="45">
                  <c:v>2035.0</c:v>
                </c:pt>
                <c:pt idx="46">
                  <c:v>2036.0</c:v>
                </c:pt>
                <c:pt idx="47">
                  <c:v>2037.0</c:v>
                </c:pt>
                <c:pt idx="48">
                  <c:v>2038.0</c:v>
                </c:pt>
                <c:pt idx="49">
                  <c:v>2039.0</c:v>
                </c:pt>
                <c:pt idx="50">
                  <c:v>2040.0</c:v>
                </c:pt>
                <c:pt idx="51">
                  <c:v>2041.0</c:v>
                </c:pt>
                <c:pt idx="52">
                  <c:v>2042.0</c:v>
                </c:pt>
                <c:pt idx="53">
                  <c:v>2043.0</c:v>
                </c:pt>
                <c:pt idx="54">
                  <c:v>2044.0</c:v>
                </c:pt>
                <c:pt idx="55" formatCode="0">
                  <c:v>2045.0</c:v>
                </c:pt>
              </c:numCache>
            </c:numRef>
          </c:cat>
          <c:val>
            <c:numRef>
              <c:f>Graphs!$BJ$9:$BJ$64</c:f>
              <c:numCache>
                <c:formatCode>0.00</c:formatCode>
                <c:ptCount val="56"/>
                <c:pt idx="40" formatCode="General">
                  <c:v>495.25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D21-2140-8EBE-5C1B3641C4B2}"/>
            </c:ext>
          </c:extLst>
        </c:ser>
        <c:marker val="1"/>
        <c:axId val="318493048"/>
        <c:axId val="318501064"/>
      </c:lineChart>
      <c:catAx>
        <c:axId val="3184930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CA"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 sz="1400"/>
                  <a:t>Year</a:t>
                </a:r>
              </a:p>
            </c:rich>
          </c:tx>
          <c:layout>
            <c:manualLayout>
              <c:xMode val="edge"/>
              <c:yMode val="edge"/>
              <c:x val="0.511567619836994"/>
              <c:y val="0.8374176635372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8501064"/>
        <c:crossesAt val="100.0"/>
        <c:auto val="1"/>
        <c:lblAlgn val="ctr"/>
        <c:lblOffset val="100"/>
        <c:tickLblSkip val="5"/>
        <c:tickMarkSkip val="5"/>
      </c:catAx>
      <c:valAx>
        <c:axId val="318501064"/>
        <c:scaling>
          <c:orientation val="minMax"/>
          <c:max val="600.0"/>
          <c:min val="300.0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/>
                </a:pPr>
                <a:r>
                  <a:rPr lang="en-US" sz="1400" b="1"/>
                  <a:t>parts per million (ppm)</a:t>
                </a:r>
              </a:p>
            </c:rich>
          </c:tx>
          <c:layout>
            <c:manualLayout>
              <c:xMode val="edge"/>
              <c:yMode val="edge"/>
              <c:x val="0.0135202336388279"/>
              <c:y val="0.189678903773392"/>
            </c:manualLayout>
          </c:layout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8493048"/>
        <c:crosses val="autoZero"/>
        <c:crossBetween val="between"/>
        <c:majorUnit val="100.0"/>
        <c:minorUnit val="10.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634292306699367"/>
          <c:y val="0.871752479803661"/>
          <c:w val="0.901355363366464"/>
          <c:h val="0.128247520196339"/>
        </c:manualLayout>
      </c:layout>
      <c:spPr>
        <a:noFill/>
        <a:ln w="25400">
          <a:noFill/>
        </a:ln>
      </c:spPr>
      <c:txPr>
        <a:bodyPr/>
        <a:lstStyle/>
        <a:p>
          <a:pPr>
            <a:defRPr lang="en-CA"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0000000000001" r="0.750000000000001" t="1.0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Literacy rate, adult total </a:t>
            </a:r>
            <a:br>
              <a:rPr lang="en-US" sz="1600" b="1"/>
            </a:br>
            <a:r>
              <a:rPr lang="en-US" sz="1600" b="1"/>
              <a:t>(people ages 15 and above)</a:t>
            </a:r>
          </a:p>
        </c:rich>
      </c:tx>
      <c:layout>
        <c:manualLayout>
          <c:xMode val="edge"/>
          <c:yMode val="edge"/>
          <c:x val="0.296287964004499"/>
          <c:y val="0.0127795527156549"/>
        </c:manualLayout>
      </c:layout>
    </c:title>
    <c:plotArea>
      <c:layout>
        <c:manualLayout>
          <c:layoutTarget val="inner"/>
          <c:xMode val="edge"/>
          <c:yMode val="edge"/>
          <c:x val="0.1133370321953"/>
          <c:y val="0.159027948982416"/>
          <c:w val="0.852054996503815"/>
          <c:h val="0.600867399562275"/>
        </c:manualLayout>
      </c:layout>
      <c:lineChart>
        <c:grouping val="standard"/>
        <c:ser>
          <c:idx val="1"/>
          <c:order val="0"/>
          <c:tx>
            <c:strRef>
              <c:f>Graphs!$BN$3</c:f>
              <c:strCache>
                <c:ptCount val="1"/>
                <c:pt idx="0">
                  <c:v>Data </c:v>
                </c:pt>
              </c:strCache>
            </c:strRef>
          </c:tx>
          <c:spPr>
            <a:ln w="25400">
              <a:solidFill>
                <a:srgbClr val="DD080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Graphs!$Y$9:$Y$64</c:f>
              <c:numCache>
                <c:formatCode>General</c:formatCode>
                <c:ptCount val="56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  <c:pt idx="23">
                  <c:v>2013.0</c:v>
                </c:pt>
                <c:pt idx="24">
                  <c:v>2014.0</c:v>
                </c:pt>
                <c:pt idx="25">
                  <c:v>2015.0</c:v>
                </c:pt>
                <c:pt idx="26">
                  <c:v>2016.0</c:v>
                </c:pt>
                <c:pt idx="27">
                  <c:v>2017.0</c:v>
                </c:pt>
                <c:pt idx="28">
                  <c:v>2018.0</c:v>
                </c:pt>
                <c:pt idx="29">
                  <c:v>2019.0</c:v>
                </c:pt>
                <c:pt idx="30">
                  <c:v>2020.0</c:v>
                </c:pt>
                <c:pt idx="31">
                  <c:v>2021.0</c:v>
                </c:pt>
                <c:pt idx="32">
                  <c:v>2022.0</c:v>
                </c:pt>
                <c:pt idx="33">
                  <c:v>2023.0</c:v>
                </c:pt>
                <c:pt idx="34">
                  <c:v>2024.0</c:v>
                </c:pt>
                <c:pt idx="35">
                  <c:v>2025.0</c:v>
                </c:pt>
                <c:pt idx="36">
                  <c:v>2026.0</c:v>
                </c:pt>
                <c:pt idx="37">
                  <c:v>2027.0</c:v>
                </c:pt>
                <c:pt idx="38">
                  <c:v>2028.0</c:v>
                </c:pt>
                <c:pt idx="39">
                  <c:v>2029.0</c:v>
                </c:pt>
                <c:pt idx="40">
                  <c:v>2030.0</c:v>
                </c:pt>
                <c:pt idx="41">
                  <c:v>2031.0</c:v>
                </c:pt>
                <c:pt idx="42">
                  <c:v>2032.0</c:v>
                </c:pt>
                <c:pt idx="43">
                  <c:v>2033.0</c:v>
                </c:pt>
                <c:pt idx="44">
                  <c:v>2034.0</c:v>
                </c:pt>
                <c:pt idx="45">
                  <c:v>2035.0</c:v>
                </c:pt>
                <c:pt idx="46">
                  <c:v>2036.0</c:v>
                </c:pt>
                <c:pt idx="47">
                  <c:v>2037.0</c:v>
                </c:pt>
                <c:pt idx="48">
                  <c:v>2038.0</c:v>
                </c:pt>
                <c:pt idx="49">
                  <c:v>2039.0</c:v>
                </c:pt>
                <c:pt idx="50">
                  <c:v>2040.0</c:v>
                </c:pt>
                <c:pt idx="51">
                  <c:v>2041.0</c:v>
                </c:pt>
                <c:pt idx="52">
                  <c:v>2042.0</c:v>
                </c:pt>
                <c:pt idx="53">
                  <c:v>2043.0</c:v>
                </c:pt>
                <c:pt idx="54">
                  <c:v>2044.0</c:v>
                </c:pt>
                <c:pt idx="55" formatCode="0">
                  <c:v>2045.0</c:v>
                </c:pt>
              </c:numCache>
            </c:numRef>
          </c:cat>
          <c:val>
            <c:numRef>
              <c:f>Graphs!$BN$9:$BN$64</c:f>
              <c:numCache>
                <c:formatCode>0.00</c:formatCode>
                <c:ptCount val="56"/>
                <c:pt idx="0">
                  <c:v>74.31614685058589</c:v>
                </c:pt>
                <c:pt idx="1">
                  <c:v>74.8767166137695</c:v>
                </c:pt>
                <c:pt idx="2">
                  <c:v>75.3228225708008</c:v>
                </c:pt>
                <c:pt idx="3">
                  <c:v>75.75018310546881</c:v>
                </c:pt>
                <c:pt idx="4">
                  <c:v>76.1723709106445</c:v>
                </c:pt>
                <c:pt idx="5">
                  <c:v>76.58119201660161</c:v>
                </c:pt>
                <c:pt idx="6">
                  <c:v>76.9956893920898</c:v>
                </c:pt>
                <c:pt idx="7">
                  <c:v>79.0283508300781</c:v>
                </c:pt>
                <c:pt idx="8">
                  <c:v>80.20594787597661</c:v>
                </c:pt>
                <c:pt idx="9">
                  <c:v>80.5492630004883</c:v>
                </c:pt>
                <c:pt idx="10">
                  <c:v>80.67543029785161</c:v>
                </c:pt>
                <c:pt idx="11">
                  <c:v>80.9933700561523</c:v>
                </c:pt>
                <c:pt idx="12">
                  <c:v>81.3953094482422</c:v>
                </c:pt>
                <c:pt idx="13">
                  <c:v>81.92431640625</c:v>
                </c:pt>
                <c:pt idx="14">
                  <c:v>82.3443298339844</c:v>
                </c:pt>
                <c:pt idx="15">
                  <c:v>82.2602996826172</c:v>
                </c:pt>
                <c:pt idx="16">
                  <c:v>82.525993347168</c:v>
                </c:pt>
                <c:pt idx="17">
                  <c:v>82.81675720214839</c:v>
                </c:pt>
                <c:pt idx="18">
                  <c:v>83.33973693847661</c:v>
                </c:pt>
                <c:pt idx="19">
                  <c:v>83.6233291625977</c:v>
                </c:pt>
                <c:pt idx="20">
                  <c:v>84.02162933349609</c:v>
                </c:pt>
                <c:pt idx="21">
                  <c:v>84.2837677001953</c:v>
                </c:pt>
                <c:pt idx="22">
                  <c:v>84.7296829223633</c:v>
                </c:pt>
                <c:pt idx="23">
                  <c:v>84.9317169189453</c:v>
                </c:pt>
                <c:pt idx="24">
                  <c:v>85.3606033325195</c:v>
                </c:pt>
                <c:pt idx="25">
                  <c:v>85.5423202514648</c:v>
                </c:pt>
                <c:pt idx="26">
                  <c:v>85.9855117797852</c:v>
                </c:pt>
                <c:pt idx="27">
                  <c:v>86.2201614379883</c:v>
                </c:pt>
                <c:pt idx="28">
                  <c:v>86.246940612793</c:v>
                </c:pt>
                <c:pt idx="29">
                  <c:v>86.4783020019531</c:v>
                </c:pt>
                <c:pt idx="30">
                  <c:v>86.6822128295898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15-454F-9AC5-A0CA82AB296A}"/>
            </c:ext>
          </c:extLst>
        </c:ser>
        <c:ser>
          <c:idx val="2"/>
          <c:order val="1"/>
          <c:tx>
            <c:strRef>
              <c:f>Graphs!$BO$3</c:f>
              <c:strCache>
                <c:ptCount val="1"/>
                <c:pt idx="0">
                  <c:v>Extrapolation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Graphs!$Y$9:$Y$64</c:f>
              <c:numCache>
                <c:formatCode>General</c:formatCode>
                <c:ptCount val="56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  <c:pt idx="23">
                  <c:v>2013.0</c:v>
                </c:pt>
                <c:pt idx="24">
                  <c:v>2014.0</c:v>
                </c:pt>
                <c:pt idx="25">
                  <c:v>2015.0</c:v>
                </c:pt>
                <c:pt idx="26">
                  <c:v>2016.0</c:v>
                </c:pt>
                <c:pt idx="27">
                  <c:v>2017.0</c:v>
                </c:pt>
                <c:pt idx="28">
                  <c:v>2018.0</c:v>
                </c:pt>
                <c:pt idx="29">
                  <c:v>2019.0</c:v>
                </c:pt>
                <c:pt idx="30">
                  <c:v>2020.0</c:v>
                </c:pt>
                <c:pt idx="31">
                  <c:v>2021.0</c:v>
                </c:pt>
                <c:pt idx="32">
                  <c:v>2022.0</c:v>
                </c:pt>
                <c:pt idx="33">
                  <c:v>2023.0</c:v>
                </c:pt>
                <c:pt idx="34">
                  <c:v>2024.0</c:v>
                </c:pt>
                <c:pt idx="35">
                  <c:v>2025.0</c:v>
                </c:pt>
                <c:pt idx="36">
                  <c:v>2026.0</c:v>
                </c:pt>
                <c:pt idx="37">
                  <c:v>2027.0</c:v>
                </c:pt>
                <c:pt idx="38">
                  <c:v>2028.0</c:v>
                </c:pt>
                <c:pt idx="39">
                  <c:v>2029.0</c:v>
                </c:pt>
                <c:pt idx="40">
                  <c:v>2030.0</c:v>
                </c:pt>
                <c:pt idx="41">
                  <c:v>2031.0</c:v>
                </c:pt>
                <c:pt idx="42">
                  <c:v>2032.0</c:v>
                </c:pt>
                <c:pt idx="43">
                  <c:v>2033.0</c:v>
                </c:pt>
                <c:pt idx="44">
                  <c:v>2034.0</c:v>
                </c:pt>
                <c:pt idx="45">
                  <c:v>2035.0</c:v>
                </c:pt>
                <c:pt idx="46">
                  <c:v>2036.0</c:v>
                </c:pt>
                <c:pt idx="47">
                  <c:v>2037.0</c:v>
                </c:pt>
                <c:pt idx="48">
                  <c:v>2038.0</c:v>
                </c:pt>
                <c:pt idx="49">
                  <c:v>2039.0</c:v>
                </c:pt>
                <c:pt idx="50">
                  <c:v>2040.0</c:v>
                </c:pt>
                <c:pt idx="51">
                  <c:v>2041.0</c:v>
                </c:pt>
                <c:pt idx="52">
                  <c:v>2042.0</c:v>
                </c:pt>
                <c:pt idx="53">
                  <c:v>2043.0</c:v>
                </c:pt>
                <c:pt idx="54">
                  <c:v>2044.0</c:v>
                </c:pt>
                <c:pt idx="55" formatCode="0">
                  <c:v>2045.0</c:v>
                </c:pt>
              </c:numCache>
            </c:numRef>
          </c:cat>
          <c:val>
            <c:numRef>
              <c:f>Graphs!$BO$9:$BO$64</c:f>
              <c:numCache>
                <c:formatCode>0.00</c:formatCode>
                <c:ptCount val="56"/>
                <c:pt idx="30">
                  <c:v>86.7311097922911</c:v>
                </c:pt>
                <c:pt idx="31">
                  <c:v>86.9311766993787</c:v>
                </c:pt>
                <c:pt idx="32">
                  <c:v>87.1222263591221</c:v>
                </c:pt>
                <c:pt idx="33">
                  <c:v>87.3046263941041</c:v>
                </c:pt>
                <c:pt idx="34">
                  <c:v>87.47873305465841</c:v>
                </c:pt>
                <c:pt idx="35">
                  <c:v>87.6448912178424</c:v>
                </c:pt>
                <c:pt idx="36">
                  <c:v>87.8034344291027</c:v>
                </c:pt>
                <c:pt idx="37">
                  <c:v>87.9546849818463</c:v>
                </c:pt>
                <c:pt idx="38">
                  <c:v>88.09895403045481</c:v>
                </c:pt>
                <c:pt idx="39">
                  <c:v>88.2365417326008</c:v>
                </c:pt>
                <c:pt idx="40">
                  <c:v>88.3677374170362</c:v>
                </c:pt>
                <c:pt idx="41" formatCode="#,##0.00">
                  <c:v>88.80988825590045</c:v>
                </c:pt>
                <c:pt idx="42" formatCode="#,##0.00">
                  <c:v>89.2520390947647</c:v>
                </c:pt>
                <c:pt idx="43" formatCode="#,##0.00">
                  <c:v>89.69418993362895</c:v>
                </c:pt>
                <c:pt idx="44" formatCode="#,##0.00">
                  <c:v>90.1363407724932</c:v>
                </c:pt>
                <c:pt idx="45" formatCode="#,##0.00">
                  <c:v>90.57849161135745</c:v>
                </c:pt>
                <c:pt idx="46" formatCode="#,##0.00">
                  <c:v>91.0206424502217</c:v>
                </c:pt>
                <c:pt idx="47" formatCode="#,##0.00">
                  <c:v>91.46279328908595</c:v>
                </c:pt>
                <c:pt idx="48" formatCode="#,##0.00">
                  <c:v>91.9049441279502</c:v>
                </c:pt>
                <c:pt idx="49" formatCode="#,##0.00">
                  <c:v>92.34709496681445</c:v>
                </c:pt>
                <c:pt idx="50" formatCode="#,##0.00">
                  <c:v>92.7892458056787</c:v>
                </c:pt>
                <c:pt idx="51" formatCode="#,##0.00">
                  <c:v>93.23139664454295</c:v>
                </c:pt>
                <c:pt idx="52" formatCode="#,##0.00">
                  <c:v>93.6735474834072</c:v>
                </c:pt>
                <c:pt idx="53" formatCode="#,##0.00">
                  <c:v>94.11569832227146</c:v>
                </c:pt>
                <c:pt idx="54" formatCode="#,##0.00">
                  <c:v>94.5578491611357</c:v>
                </c:pt>
                <c:pt idx="55">
                  <c:v>95.0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815-454F-9AC5-A0CA82AB296A}"/>
            </c:ext>
          </c:extLst>
        </c:ser>
        <c:ser>
          <c:idx val="0"/>
          <c:order val="2"/>
          <c:tx>
            <c:strRef>
              <c:f>Graphs!$BP$3</c:f>
              <c:strCache>
                <c:ptCount val="1"/>
                <c:pt idx="0">
                  <c:v>Computed trajectory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Graphs!$Y$9:$Y$64</c:f>
              <c:numCache>
                <c:formatCode>General</c:formatCode>
                <c:ptCount val="56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  <c:pt idx="23">
                  <c:v>2013.0</c:v>
                </c:pt>
                <c:pt idx="24">
                  <c:v>2014.0</c:v>
                </c:pt>
                <c:pt idx="25">
                  <c:v>2015.0</c:v>
                </c:pt>
                <c:pt idx="26">
                  <c:v>2016.0</c:v>
                </c:pt>
                <c:pt idx="27">
                  <c:v>2017.0</c:v>
                </c:pt>
                <c:pt idx="28">
                  <c:v>2018.0</c:v>
                </c:pt>
                <c:pt idx="29">
                  <c:v>2019.0</c:v>
                </c:pt>
                <c:pt idx="30">
                  <c:v>2020.0</c:v>
                </c:pt>
                <c:pt idx="31">
                  <c:v>2021.0</c:v>
                </c:pt>
                <c:pt idx="32">
                  <c:v>2022.0</c:v>
                </c:pt>
                <c:pt idx="33">
                  <c:v>2023.0</c:v>
                </c:pt>
                <c:pt idx="34">
                  <c:v>2024.0</c:v>
                </c:pt>
                <c:pt idx="35">
                  <c:v>2025.0</c:v>
                </c:pt>
                <c:pt idx="36">
                  <c:v>2026.0</c:v>
                </c:pt>
                <c:pt idx="37">
                  <c:v>2027.0</c:v>
                </c:pt>
                <c:pt idx="38">
                  <c:v>2028.0</c:v>
                </c:pt>
                <c:pt idx="39">
                  <c:v>2029.0</c:v>
                </c:pt>
                <c:pt idx="40">
                  <c:v>2030.0</c:v>
                </c:pt>
                <c:pt idx="41">
                  <c:v>2031.0</c:v>
                </c:pt>
                <c:pt idx="42">
                  <c:v>2032.0</c:v>
                </c:pt>
                <c:pt idx="43">
                  <c:v>2033.0</c:v>
                </c:pt>
                <c:pt idx="44">
                  <c:v>2034.0</c:v>
                </c:pt>
                <c:pt idx="45">
                  <c:v>2035.0</c:v>
                </c:pt>
                <c:pt idx="46">
                  <c:v>2036.0</c:v>
                </c:pt>
                <c:pt idx="47">
                  <c:v>2037.0</c:v>
                </c:pt>
                <c:pt idx="48">
                  <c:v>2038.0</c:v>
                </c:pt>
                <c:pt idx="49">
                  <c:v>2039.0</c:v>
                </c:pt>
                <c:pt idx="50">
                  <c:v>2040.0</c:v>
                </c:pt>
                <c:pt idx="51">
                  <c:v>2041.0</c:v>
                </c:pt>
                <c:pt idx="52">
                  <c:v>2042.0</c:v>
                </c:pt>
                <c:pt idx="53">
                  <c:v>2043.0</c:v>
                </c:pt>
                <c:pt idx="54">
                  <c:v>2044.0</c:v>
                </c:pt>
                <c:pt idx="55" formatCode="0">
                  <c:v>2045.0</c:v>
                </c:pt>
              </c:numCache>
            </c:numRef>
          </c:cat>
          <c:val>
            <c:numRef>
              <c:f>Graphs!$BP$9:$BP$64</c:f>
              <c:numCache>
                <c:formatCode>0.00</c:formatCode>
                <c:ptCount val="56"/>
                <c:pt idx="0">
                  <c:v>74.3674116702981</c:v>
                </c:pt>
                <c:pt idx="1">
                  <c:v>75.0435135727853</c:v>
                </c:pt>
                <c:pt idx="2">
                  <c:v>75.69774193104961</c:v>
                </c:pt>
                <c:pt idx="3">
                  <c:v>76.33034365622569</c:v>
                </c:pt>
                <c:pt idx="4">
                  <c:v>76.9416031637278</c:v>
                </c:pt>
                <c:pt idx="5">
                  <c:v>77.5318388210564</c:v>
                </c:pt>
                <c:pt idx="6">
                  <c:v>78.1013994700523</c:v>
                </c:pt>
                <c:pt idx="7">
                  <c:v>78.65066104508629</c:v>
                </c:pt>
                <c:pt idx="8">
                  <c:v>79.180023305465</c:v>
                </c:pt>
                <c:pt idx="9">
                  <c:v>79.68990669723181</c:v>
                </c:pt>
                <c:pt idx="10">
                  <c:v>80.1807493566109</c:v>
                </c:pt>
                <c:pt idx="11">
                  <c:v>80.6530042645921</c:v>
                </c:pt>
                <c:pt idx="12">
                  <c:v>81.1071365596125</c:v>
                </c:pt>
                <c:pt idx="13">
                  <c:v>81.54362101296969</c:v>
                </c:pt>
                <c:pt idx="14">
                  <c:v>81.9629396695025</c:v>
                </c:pt>
                <c:pt idx="15">
                  <c:v>82.3655796542101</c:v>
                </c:pt>
                <c:pt idx="16">
                  <c:v>82.75203114383331</c:v>
                </c:pt>
                <c:pt idx="17">
                  <c:v>83.1227855009995</c:v>
                </c:pt>
                <c:pt idx="18">
                  <c:v>83.4783335673156</c:v>
                </c:pt>
                <c:pt idx="19">
                  <c:v>83.8191641107762</c:v>
                </c:pt>
                <c:pt idx="20">
                  <c:v>84.1457624220172</c:v>
                </c:pt>
                <c:pt idx="21">
                  <c:v>84.45860905328099</c:v>
                </c:pt>
                <c:pt idx="22">
                  <c:v>84.75817869345011</c:v>
                </c:pt>
                <c:pt idx="23">
                  <c:v>85.04493917213109</c:v>
                </c:pt>
                <c:pt idx="24">
                  <c:v>85.3193505855275</c:v>
                </c:pt>
                <c:pt idx="25">
                  <c:v>85.5818645366963</c:v>
                </c:pt>
                <c:pt idx="26">
                  <c:v>85.8329234827458</c:v>
                </c:pt>
                <c:pt idx="27">
                  <c:v>86.07296018156519</c:v>
                </c:pt>
                <c:pt idx="28">
                  <c:v>86.30239723078979</c:v>
                </c:pt>
                <c:pt idx="29">
                  <c:v>86.5216466918649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815-454F-9AC5-A0CA82AB296A}"/>
            </c:ext>
          </c:extLst>
        </c:ser>
        <c:ser>
          <c:idx val="3"/>
          <c:order val="3"/>
          <c:tx>
            <c:strRef>
              <c:f>Graphs!$BQ$3</c:f>
              <c:strCache>
                <c:ptCount val="1"/>
                <c:pt idx="0">
                  <c:v>Best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1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</c:spPr>
          </c:marker>
          <c:cat>
            <c:numRef>
              <c:f>Graphs!$Y$9:$Y$64</c:f>
              <c:numCache>
                <c:formatCode>General</c:formatCode>
                <c:ptCount val="56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  <c:pt idx="23">
                  <c:v>2013.0</c:v>
                </c:pt>
                <c:pt idx="24">
                  <c:v>2014.0</c:v>
                </c:pt>
                <c:pt idx="25">
                  <c:v>2015.0</c:v>
                </c:pt>
                <c:pt idx="26">
                  <c:v>2016.0</c:v>
                </c:pt>
                <c:pt idx="27">
                  <c:v>2017.0</c:v>
                </c:pt>
                <c:pt idx="28">
                  <c:v>2018.0</c:v>
                </c:pt>
                <c:pt idx="29">
                  <c:v>2019.0</c:v>
                </c:pt>
                <c:pt idx="30">
                  <c:v>2020.0</c:v>
                </c:pt>
                <c:pt idx="31">
                  <c:v>2021.0</c:v>
                </c:pt>
                <c:pt idx="32">
                  <c:v>2022.0</c:v>
                </c:pt>
                <c:pt idx="33">
                  <c:v>2023.0</c:v>
                </c:pt>
                <c:pt idx="34">
                  <c:v>2024.0</c:v>
                </c:pt>
                <c:pt idx="35">
                  <c:v>2025.0</c:v>
                </c:pt>
                <c:pt idx="36">
                  <c:v>2026.0</c:v>
                </c:pt>
                <c:pt idx="37">
                  <c:v>2027.0</c:v>
                </c:pt>
                <c:pt idx="38">
                  <c:v>2028.0</c:v>
                </c:pt>
                <c:pt idx="39">
                  <c:v>2029.0</c:v>
                </c:pt>
                <c:pt idx="40">
                  <c:v>2030.0</c:v>
                </c:pt>
                <c:pt idx="41">
                  <c:v>2031.0</c:v>
                </c:pt>
                <c:pt idx="42">
                  <c:v>2032.0</c:v>
                </c:pt>
                <c:pt idx="43">
                  <c:v>2033.0</c:v>
                </c:pt>
                <c:pt idx="44">
                  <c:v>2034.0</c:v>
                </c:pt>
                <c:pt idx="45">
                  <c:v>2035.0</c:v>
                </c:pt>
                <c:pt idx="46">
                  <c:v>2036.0</c:v>
                </c:pt>
                <c:pt idx="47">
                  <c:v>2037.0</c:v>
                </c:pt>
                <c:pt idx="48">
                  <c:v>2038.0</c:v>
                </c:pt>
                <c:pt idx="49">
                  <c:v>2039.0</c:v>
                </c:pt>
                <c:pt idx="50">
                  <c:v>2040.0</c:v>
                </c:pt>
                <c:pt idx="51">
                  <c:v>2041.0</c:v>
                </c:pt>
                <c:pt idx="52">
                  <c:v>2042.0</c:v>
                </c:pt>
                <c:pt idx="53">
                  <c:v>2043.0</c:v>
                </c:pt>
                <c:pt idx="54">
                  <c:v>2044.0</c:v>
                </c:pt>
                <c:pt idx="55" formatCode="0">
                  <c:v>2045.0</c:v>
                </c:pt>
              </c:numCache>
            </c:numRef>
          </c:cat>
          <c:val>
            <c:numRef>
              <c:f>Graphs!$BQ$9:$BQ$49</c:f>
              <c:numCache>
                <c:formatCode>General</c:formatCode>
                <c:ptCount val="41"/>
                <c:pt idx="40">
                  <c:v>91.39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815-454F-9AC5-A0CA82AB296A}"/>
            </c:ext>
          </c:extLst>
        </c:ser>
        <c:ser>
          <c:idx val="4"/>
          <c:order val="4"/>
          <c:tx>
            <c:strRef>
              <c:f>Graphs!$BR$3</c:f>
              <c:strCache>
                <c:ptCount val="1"/>
                <c:pt idx="0">
                  <c:v>Worst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10"/>
            <c:spPr>
              <a:solidFill>
                <a:schemeClr val="bg1">
                  <a:lumMod val="65000"/>
                </a:schemeClr>
              </a:solidFill>
              <a:ln>
                <a:noFill/>
              </a:ln>
            </c:spPr>
          </c:marker>
          <c:cat>
            <c:numRef>
              <c:f>Graphs!$Y$9:$Y$64</c:f>
              <c:numCache>
                <c:formatCode>General</c:formatCode>
                <c:ptCount val="56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  <c:pt idx="23">
                  <c:v>2013.0</c:v>
                </c:pt>
                <c:pt idx="24">
                  <c:v>2014.0</c:v>
                </c:pt>
                <c:pt idx="25">
                  <c:v>2015.0</c:v>
                </c:pt>
                <c:pt idx="26">
                  <c:v>2016.0</c:v>
                </c:pt>
                <c:pt idx="27">
                  <c:v>2017.0</c:v>
                </c:pt>
                <c:pt idx="28">
                  <c:v>2018.0</c:v>
                </c:pt>
                <c:pt idx="29">
                  <c:v>2019.0</c:v>
                </c:pt>
                <c:pt idx="30">
                  <c:v>2020.0</c:v>
                </c:pt>
                <c:pt idx="31">
                  <c:v>2021.0</c:v>
                </c:pt>
                <c:pt idx="32">
                  <c:v>2022.0</c:v>
                </c:pt>
                <c:pt idx="33">
                  <c:v>2023.0</c:v>
                </c:pt>
                <c:pt idx="34">
                  <c:v>2024.0</c:v>
                </c:pt>
                <c:pt idx="35">
                  <c:v>2025.0</c:v>
                </c:pt>
                <c:pt idx="36">
                  <c:v>2026.0</c:v>
                </c:pt>
                <c:pt idx="37">
                  <c:v>2027.0</c:v>
                </c:pt>
                <c:pt idx="38">
                  <c:v>2028.0</c:v>
                </c:pt>
                <c:pt idx="39">
                  <c:v>2029.0</c:v>
                </c:pt>
                <c:pt idx="40">
                  <c:v>2030.0</c:v>
                </c:pt>
                <c:pt idx="41">
                  <c:v>2031.0</c:v>
                </c:pt>
                <c:pt idx="42">
                  <c:v>2032.0</c:v>
                </c:pt>
                <c:pt idx="43">
                  <c:v>2033.0</c:v>
                </c:pt>
                <c:pt idx="44">
                  <c:v>2034.0</c:v>
                </c:pt>
                <c:pt idx="45">
                  <c:v>2035.0</c:v>
                </c:pt>
                <c:pt idx="46">
                  <c:v>2036.0</c:v>
                </c:pt>
                <c:pt idx="47">
                  <c:v>2037.0</c:v>
                </c:pt>
                <c:pt idx="48">
                  <c:v>2038.0</c:v>
                </c:pt>
                <c:pt idx="49">
                  <c:v>2039.0</c:v>
                </c:pt>
                <c:pt idx="50">
                  <c:v>2040.0</c:v>
                </c:pt>
                <c:pt idx="51">
                  <c:v>2041.0</c:v>
                </c:pt>
                <c:pt idx="52">
                  <c:v>2042.0</c:v>
                </c:pt>
                <c:pt idx="53">
                  <c:v>2043.0</c:v>
                </c:pt>
                <c:pt idx="54">
                  <c:v>2044.0</c:v>
                </c:pt>
                <c:pt idx="55" formatCode="0">
                  <c:v>2045.0</c:v>
                </c:pt>
              </c:numCache>
            </c:numRef>
          </c:cat>
          <c:val>
            <c:numRef>
              <c:f>Graphs!$BR$9:$BR$65</c:f>
              <c:numCache>
                <c:formatCode>0.00</c:formatCode>
                <c:ptCount val="57"/>
                <c:pt idx="40">
                  <c:v>81.02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815-454F-9AC5-A0CA82AB296A}"/>
            </c:ext>
          </c:extLst>
        </c:ser>
        <c:marker val="1"/>
        <c:axId val="318621576"/>
        <c:axId val="318629592"/>
      </c:lineChart>
      <c:catAx>
        <c:axId val="3186215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CA"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 sz="1400"/>
                  <a:t>Year</a:t>
                </a:r>
              </a:p>
            </c:rich>
          </c:tx>
          <c:layout>
            <c:manualLayout>
              <c:xMode val="edge"/>
              <c:yMode val="edge"/>
              <c:x val="0.517302468338999"/>
              <c:y val="0.83747138138075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8629592"/>
        <c:crosses val="autoZero"/>
        <c:auto val="1"/>
        <c:lblAlgn val="ctr"/>
        <c:lblOffset val="100"/>
        <c:tickLblSkip val="5"/>
        <c:tickMarkSkip val="5"/>
      </c:catAx>
      <c:valAx>
        <c:axId val="318629592"/>
        <c:scaling>
          <c:orientation val="minMax"/>
          <c:max val="105.0"/>
          <c:min val="70.0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Percentage</a:t>
                </a:r>
              </a:p>
            </c:rich>
          </c:tx>
          <c:layout>
            <c:manualLayout>
              <c:xMode val="edge"/>
              <c:yMode val="edge"/>
              <c:x val="0.0148989146626942"/>
              <c:y val="0.360895323388091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8621576"/>
        <c:crosses val="autoZero"/>
        <c:crossBetween val="between"/>
        <c:majorUnit val="10.0"/>
        <c:minorUnit val="10.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552988477791627"/>
          <c:y val="0.893490729792961"/>
          <c:w val="0.942175386860426"/>
          <c:h val="0.106509270207039"/>
        </c:manualLayout>
      </c:layout>
      <c:spPr>
        <a:noFill/>
        <a:ln w="25400">
          <a:noFill/>
        </a:ln>
      </c:spPr>
      <c:txPr>
        <a:bodyPr/>
        <a:lstStyle/>
        <a:p>
          <a:pPr>
            <a:defRPr lang="en-CA"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0000000000001" r="0.750000000000001" t="1.0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Number of conflicts (state-based violence)</a:t>
            </a:r>
          </a:p>
        </c:rich>
      </c:tx>
      <c:layout>
        <c:manualLayout>
          <c:xMode val="edge"/>
          <c:yMode val="edge"/>
          <c:x val="0.168724912045569"/>
          <c:y val="0.0220014590827904"/>
        </c:manualLayout>
      </c:layout>
    </c:title>
    <c:plotArea>
      <c:layout>
        <c:manualLayout>
          <c:layoutTarget val="inner"/>
          <c:xMode val="edge"/>
          <c:yMode val="edge"/>
          <c:x val="0.103250335494511"/>
          <c:y val="0.11967013587024"/>
          <c:w val="0.827303129880682"/>
          <c:h val="0.66039047169577"/>
        </c:manualLayout>
      </c:layout>
      <c:lineChart>
        <c:grouping val="standard"/>
        <c:ser>
          <c:idx val="1"/>
          <c:order val="0"/>
          <c:tx>
            <c:strRef>
              <c:f>Graphs!$BV$3</c:f>
              <c:strCache>
                <c:ptCount val="1"/>
                <c:pt idx="0">
                  <c:v>Data 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 w="28575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cat>
            <c:numRef>
              <c:f>Graphs!$Y$9:$Y$49</c:f>
              <c:numCache>
                <c:formatCode>General</c:formatCode>
                <c:ptCount val="41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  <c:pt idx="23">
                  <c:v>2013.0</c:v>
                </c:pt>
                <c:pt idx="24">
                  <c:v>2014.0</c:v>
                </c:pt>
                <c:pt idx="25">
                  <c:v>2015.0</c:v>
                </c:pt>
                <c:pt idx="26">
                  <c:v>2016.0</c:v>
                </c:pt>
                <c:pt idx="27">
                  <c:v>2017.0</c:v>
                </c:pt>
                <c:pt idx="28">
                  <c:v>2018.0</c:v>
                </c:pt>
                <c:pt idx="29">
                  <c:v>2019.0</c:v>
                </c:pt>
                <c:pt idx="30">
                  <c:v>2020.0</c:v>
                </c:pt>
                <c:pt idx="31">
                  <c:v>2021.0</c:v>
                </c:pt>
                <c:pt idx="32">
                  <c:v>2022.0</c:v>
                </c:pt>
                <c:pt idx="33">
                  <c:v>2023.0</c:v>
                </c:pt>
                <c:pt idx="34">
                  <c:v>2024.0</c:v>
                </c:pt>
                <c:pt idx="35">
                  <c:v>2025.0</c:v>
                </c:pt>
                <c:pt idx="36">
                  <c:v>2026.0</c:v>
                </c:pt>
                <c:pt idx="37">
                  <c:v>2027.0</c:v>
                </c:pt>
                <c:pt idx="38">
                  <c:v>2028.0</c:v>
                </c:pt>
                <c:pt idx="39">
                  <c:v>2029.0</c:v>
                </c:pt>
                <c:pt idx="40">
                  <c:v>2030.0</c:v>
                </c:pt>
              </c:numCache>
            </c:numRef>
          </c:cat>
          <c:val>
            <c:numRef>
              <c:f>Graphs!$BV$9:$BV$49</c:f>
              <c:numCache>
                <c:formatCode>0</c:formatCode>
                <c:ptCount val="41"/>
                <c:pt idx="0" formatCode="General">
                  <c:v>49.0</c:v>
                </c:pt>
                <c:pt idx="1">
                  <c:v>53.0</c:v>
                </c:pt>
                <c:pt idx="2">
                  <c:v>50.0</c:v>
                </c:pt>
                <c:pt idx="3">
                  <c:v>44.0</c:v>
                </c:pt>
                <c:pt idx="4">
                  <c:v>48.0</c:v>
                </c:pt>
                <c:pt idx="5">
                  <c:v>42.0</c:v>
                </c:pt>
                <c:pt idx="6">
                  <c:v>41.0</c:v>
                </c:pt>
                <c:pt idx="7">
                  <c:v>39.0</c:v>
                </c:pt>
                <c:pt idx="8">
                  <c:v>40.0</c:v>
                </c:pt>
                <c:pt idx="9">
                  <c:v>40.0</c:v>
                </c:pt>
                <c:pt idx="10">
                  <c:v>38.0</c:v>
                </c:pt>
                <c:pt idx="11">
                  <c:v>39.0</c:v>
                </c:pt>
                <c:pt idx="12">
                  <c:v>33.0</c:v>
                </c:pt>
                <c:pt idx="13">
                  <c:v>33.0</c:v>
                </c:pt>
                <c:pt idx="14">
                  <c:v>33.0</c:v>
                </c:pt>
                <c:pt idx="15">
                  <c:v>33.0</c:v>
                </c:pt>
                <c:pt idx="16">
                  <c:v>33.0</c:v>
                </c:pt>
                <c:pt idx="17">
                  <c:v>35.0</c:v>
                </c:pt>
                <c:pt idx="18">
                  <c:v>38.0</c:v>
                </c:pt>
                <c:pt idx="19">
                  <c:v>37.0</c:v>
                </c:pt>
                <c:pt idx="20">
                  <c:v>31.0</c:v>
                </c:pt>
                <c:pt idx="21">
                  <c:v>37.0</c:v>
                </c:pt>
                <c:pt idx="22">
                  <c:v>33.0</c:v>
                </c:pt>
                <c:pt idx="23">
                  <c:v>39.0</c:v>
                </c:pt>
                <c:pt idx="24">
                  <c:v>46.0</c:v>
                </c:pt>
                <c:pt idx="25" formatCode="General">
                  <c:v>54.0</c:v>
                </c:pt>
                <c:pt idx="26" formatCode="General">
                  <c:v>54.0</c:v>
                </c:pt>
                <c:pt idx="27" formatCode="General">
                  <c:v>52.0</c:v>
                </c:pt>
                <c:pt idx="28" formatCode="General">
                  <c:v>52.0</c:v>
                </c:pt>
                <c:pt idx="29" formatCode="General">
                  <c:v>55.0</c:v>
                </c:pt>
                <c:pt idx="30" formatCode="General">
                  <c:v>56.0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E4-C541-BEC3-C00FAB4D544E}"/>
            </c:ext>
          </c:extLst>
        </c:ser>
        <c:ser>
          <c:idx val="2"/>
          <c:order val="1"/>
          <c:tx>
            <c:strRef>
              <c:f>Graphs!$BW$3</c:f>
              <c:strCache>
                <c:ptCount val="1"/>
                <c:pt idx="0">
                  <c:v>Extrapolation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Graphs!$Y$9:$Y$49</c:f>
              <c:numCache>
                <c:formatCode>General</c:formatCode>
                <c:ptCount val="41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  <c:pt idx="23">
                  <c:v>2013.0</c:v>
                </c:pt>
                <c:pt idx="24">
                  <c:v>2014.0</c:v>
                </c:pt>
                <c:pt idx="25">
                  <c:v>2015.0</c:v>
                </c:pt>
                <c:pt idx="26">
                  <c:v>2016.0</c:v>
                </c:pt>
                <c:pt idx="27">
                  <c:v>2017.0</c:v>
                </c:pt>
                <c:pt idx="28">
                  <c:v>2018.0</c:v>
                </c:pt>
                <c:pt idx="29">
                  <c:v>2019.0</c:v>
                </c:pt>
                <c:pt idx="30">
                  <c:v>2020.0</c:v>
                </c:pt>
                <c:pt idx="31">
                  <c:v>2021.0</c:v>
                </c:pt>
                <c:pt idx="32">
                  <c:v>2022.0</c:v>
                </c:pt>
                <c:pt idx="33">
                  <c:v>2023.0</c:v>
                </c:pt>
                <c:pt idx="34">
                  <c:v>2024.0</c:v>
                </c:pt>
                <c:pt idx="35">
                  <c:v>2025.0</c:v>
                </c:pt>
                <c:pt idx="36">
                  <c:v>2026.0</c:v>
                </c:pt>
                <c:pt idx="37">
                  <c:v>2027.0</c:v>
                </c:pt>
                <c:pt idx="38">
                  <c:v>2028.0</c:v>
                </c:pt>
                <c:pt idx="39">
                  <c:v>2029.0</c:v>
                </c:pt>
                <c:pt idx="40">
                  <c:v>2030.0</c:v>
                </c:pt>
              </c:numCache>
            </c:numRef>
          </c:cat>
          <c:val>
            <c:numRef>
              <c:f>Graphs!$BW$9:$BW$64</c:f>
              <c:numCache>
                <c:formatCode>0</c:formatCode>
                <c:ptCount val="56"/>
                <c:pt idx="30">
                  <c:v>57.9338569641113</c:v>
                </c:pt>
                <c:pt idx="31">
                  <c:v>59.7607984542846</c:v>
                </c:pt>
                <c:pt idx="32">
                  <c:v>61.2503786087036</c:v>
                </c:pt>
                <c:pt idx="33">
                  <c:v>62.3113374710083</c:v>
                </c:pt>
                <c:pt idx="34">
                  <c:v>62.8462867736816</c:v>
                </c:pt>
                <c:pt idx="35">
                  <c:v>62.7516784667968</c:v>
                </c:pt>
                <c:pt idx="36">
                  <c:v>61.9178471565246</c:v>
                </c:pt>
                <c:pt idx="37">
                  <c:v>60.2289724349975</c:v>
                </c:pt>
                <c:pt idx="38">
                  <c:v>57.563108921051</c:v>
                </c:pt>
                <c:pt idx="39">
                  <c:v>53.7921586036682</c:v>
                </c:pt>
                <c:pt idx="40">
                  <c:v>48.7818937301635</c:v>
                </c:pt>
                <c:pt idx="41" formatCode="#,##0.00">
                  <c:v>46.1964341481526</c:v>
                </c:pt>
                <c:pt idx="42" formatCode="#,##0.00">
                  <c:v>43.61097456614171</c:v>
                </c:pt>
                <c:pt idx="43" formatCode="#,##0.00">
                  <c:v>41.0255149841308</c:v>
                </c:pt>
                <c:pt idx="44" formatCode="#,##0.00">
                  <c:v>38.44005540211991</c:v>
                </c:pt>
                <c:pt idx="45" formatCode="#,##0.00">
                  <c:v>35.85459582010901</c:v>
                </c:pt>
                <c:pt idx="46" formatCode="#,##0.00">
                  <c:v>33.2691362380981</c:v>
                </c:pt>
                <c:pt idx="47" formatCode="#,##0.00">
                  <c:v>30.68367665608721</c:v>
                </c:pt>
                <c:pt idx="48" formatCode="#,##0.00">
                  <c:v>28.09821707407632</c:v>
                </c:pt>
                <c:pt idx="49" formatCode="#,##0.00">
                  <c:v>25.51275749206542</c:v>
                </c:pt>
                <c:pt idx="50" formatCode="#,##0.00">
                  <c:v>22.92729791005452</c:v>
                </c:pt>
                <c:pt idx="51" formatCode="#,##0.00">
                  <c:v>20.34183832804362</c:v>
                </c:pt>
                <c:pt idx="52" formatCode="#,##0.00">
                  <c:v>17.75637874603272</c:v>
                </c:pt>
                <c:pt idx="53" formatCode="#,##0.00">
                  <c:v>15.17091916402182</c:v>
                </c:pt>
                <c:pt idx="54" formatCode="#,##0.00">
                  <c:v>12.58545958201092</c:v>
                </c:pt>
                <c:pt idx="55" formatCode="0.00">
                  <c:v>10.0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9E4-C541-BEC3-C00FAB4D544E}"/>
            </c:ext>
          </c:extLst>
        </c:ser>
        <c:ser>
          <c:idx val="0"/>
          <c:order val="2"/>
          <c:tx>
            <c:strRef>
              <c:f>Graphs!$BX$3</c:f>
              <c:strCache>
                <c:ptCount val="1"/>
                <c:pt idx="0">
                  <c:v>Computed trajectory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Graphs!$BX$9:$BX$64</c:f>
              <c:numCache>
                <c:formatCode>0</c:formatCode>
                <c:ptCount val="56"/>
                <c:pt idx="0">
                  <c:v>47.6854419708251</c:v>
                </c:pt>
                <c:pt idx="1">
                  <c:v>47.6475539207458</c:v>
                </c:pt>
                <c:pt idx="2">
                  <c:v>47.1554260253906</c:v>
                </c:pt>
                <c:pt idx="3">
                  <c:v>46.3019661903381</c:v>
                </c:pt>
                <c:pt idx="4">
                  <c:v>45.1739473342895</c:v>
                </c:pt>
                <c:pt idx="5">
                  <c:v>43.8520016670227</c:v>
                </c:pt>
                <c:pt idx="6">
                  <c:v>42.4106264114379</c:v>
                </c:pt>
                <c:pt idx="7">
                  <c:v>40.9181733131408</c:v>
                </c:pt>
                <c:pt idx="8">
                  <c:v>39.4368562698364</c:v>
                </c:pt>
                <c:pt idx="9">
                  <c:v>38.0227589607238</c:v>
                </c:pt>
                <c:pt idx="10">
                  <c:v>36.725815296173</c:v>
                </c:pt>
                <c:pt idx="11">
                  <c:v>35.5898261070251</c:v>
                </c:pt>
                <c:pt idx="12">
                  <c:v>34.6524529457092</c:v>
                </c:pt>
                <c:pt idx="13">
                  <c:v>33.9452123641967</c:v>
                </c:pt>
                <c:pt idx="14">
                  <c:v>33.4934930801391</c:v>
                </c:pt>
                <c:pt idx="15">
                  <c:v>33.3165345191955</c:v>
                </c:pt>
                <c:pt idx="16">
                  <c:v>33.4274411201477</c:v>
                </c:pt>
                <c:pt idx="17">
                  <c:v>33.8331785202026</c:v>
                </c:pt>
                <c:pt idx="18">
                  <c:v>34.5345773696899</c:v>
                </c:pt>
                <c:pt idx="19">
                  <c:v>35.5263175964355</c:v>
                </c:pt>
                <c:pt idx="20">
                  <c:v>36.7969570159912</c:v>
                </c:pt>
                <c:pt idx="21">
                  <c:v>38.3288960456848</c:v>
                </c:pt>
                <c:pt idx="22">
                  <c:v>40.0984115600585</c:v>
                </c:pt>
                <c:pt idx="23">
                  <c:v>42.0756344795227</c:v>
                </c:pt>
                <c:pt idx="24">
                  <c:v>44.2245545387268</c:v>
                </c:pt>
                <c:pt idx="25">
                  <c:v>46.5030326843261</c:v>
                </c:pt>
                <c:pt idx="26">
                  <c:v>48.8627710342407</c:v>
                </c:pt>
                <c:pt idx="27">
                  <c:v>51.2493605613708</c:v>
                </c:pt>
                <c:pt idx="28">
                  <c:v>53.6022267341613</c:v>
                </c:pt>
                <c:pt idx="29">
                  <c:v>55.8546748161315</c:v>
                </c:pt>
                <c:pt idx="30">
                  <c:v>57.9338569641113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9E4-C541-BEC3-C00FAB4D544E}"/>
            </c:ext>
          </c:extLst>
        </c:ser>
        <c:ser>
          <c:idx val="3"/>
          <c:order val="3"/>
          <c:tx>
            <c:strRef>
              <c:f>Graphs!$BY$3</c:f>
              <c:strCache>
                <c:ptCount val="1"/>
                <c:pt idx="0">
                  <c:v>Best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1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</c:spPr>
          </c:marker>
          <c:val>
            <c:numRef>
              <c:f>Graphs!$BY$9:$BY$65</c:f>
              <c:numCache>
                <c:formatCode>0</c:formatCode>
                <c:ptCount val="57"/>
                <c:pt idx="40" formatCode="General">
                  <c:v>33.35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9E4-C541-BEC3-C00FAB4D544E}"/>
            </c:ext>
          </c:extLst>
        </c:ser>
        <c:ser>
          <c:idx val="4"/>
          <c:order val="4"/>
          <c:tx>
            <c:strRef>
              <c:f>Graphs!$BZ$3</c:f>
              <c:strCache>
                <c:ptCount val="1"/>
                <c:pt idx="0">
                  <c:v>Worst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10"/>
            <c:spPr>
              <a:solidFill>
                <a:schemeClr val="bg1">
                  <a:lumMod val="65000"/>
                </a:schemeClr>
              </a:solidFill>
              <a:ln>
                <a:noFill/>
              </a:ln>
            </c:spPr>
          </c:marker>
          <c:val>
            <c:numRef>
              <c:f>Graphs!$BZ$9:$BZ$65</c:f>
              <c:numCache>
                <c:formatCode>0</c:formatCode>
                <c:ptCount val="57"/>
                <c:pt idx="40" formatCode="General">
                  <c:v>64.76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9E4-C541-BEC3-C00FAB4D544E}"/>
            </c:ext>
          </c:extLst>
        </c:ser>
        <c:marker val="1"/>
        <c:axId val="318685464"/>
        <c:axId val="318693480"/>
      </c:lineChart>
      <c:catAx>
        <c:axId val="3186854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CA"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 sz="1400"/>
                  <a:t>Year</a:t>
                </a:r>
              </a:p>
            </c:rich>
          </c:tx>
          <c:layout>
            <c:manualLayout>
              <c:xMode val="edge"/>
              <c:yMode val="edge"/>
              <c:x val="0.471974971301072"/>
              <c:y val="0.8585642961822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8693480"/>
        <c:crosses val="autoZero"/>
        <c:auto val="1"/>
        <c:lblAlgn val="ctr"/>
        <c:lblOffset val="100"/>
        <c:tickLblSkip val="5"/>
        <c:tickMarkSkip val="5"/>
      </c:catAx>
      <c:valAx>
        <c:axId val="318693480"/>
        <c:scaling>
          <c:orientation val="minMax"/>
          <c:max val="100.0"/>
          <c:min val="0.0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8685464"/>
        <c:crosses val="autoZero"/>
        <c:crossBetween val="between"/>
        <c:majorUnit val="20.0"/>
        <c:minorUnit val="10.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436404199475066"/>
          <c:y val="0.907520817086362"/>
          <c:w val="0.91468093832021"/>
          <c:h val="0.0924791829136373"/>
        </c:manualLayout>
      </c:layout>
      <c:spPr>
        <a:noFill/>
        <a:ln w="25400">
          <a:noFill/>
        </a:ln>
      </c:spPr>
      <c:txPr>
        <a:bodyPr/>
        <a:lstStyle/>
        <a:p>
          <a:pPr>
            <a:defRPr lang="en-CA"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0000000000001" r="0.750000000000001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1" Type="http://schemas.openxmlformats.org/officeDocument/2006/relationships/chart" Target="../charts/chart11.xml"/><Relationship Id="rId12" Type="http://schemas.openxmlformats.org/officeDocument/2006/relationships/chart" Target="../charts/chart12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Relationship Id="rId9" Type="http://schemas.openxmlformats.org/officeDocument/2006/relationships/chart" Target="../charts/chart9.xml"/><Relationship Id="rId10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Relationship Id="rId2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330200</xdr:colOff>
      <xdr:row>83</xdr:row>
      <xdr:rowOff>25400</xdr:rowOff>
    </xdr:from>
    <xdr:to>
      <xdr:col>8</xdr:col>
      <xdr:colOff>76200</xdr:colOff>
      <xdr:row>103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xdr="http://schemas.openxmlformats.org/drawingml/2006/spreadsheetDrawing" xmlns:a="http://schemas.openxmlformats.org/drawingml/2006/main" xmlns:a16="http://schemas.microsoft.com/office/drawing/2014/main" id="{00000000-0008-0000-01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203200</xdr:colOff>
      <xdr:row>83</xdr:row>
      <xdr:rowOff>88900</xdr:rowOff>
    </xdr:from>
    <xdr:to>
      <xdr:col>16</xdr:col>
      <xdr:colOff>152400</xdr:colOff>
      <xdr:row>102</xdr:row>
      <xdr:rowOff>215900</xdr:rowOff>
    </xdr:to>
    <xdr:graphicFrame macro="">
      <xdr:nvGraphicFramePr>
        <xdr:cNvPr id="3" name="Chart 2">
          <a:extLst>
            <a:ext uri="{FF2B5EF4-FFF2-40B4-BE49-F238E27FC236}">
              <a16:creationId xmlns="" xmlns:xdr="http://schemas.openxmlformats.org/drawingml/2006/spreadsheetDrawing" xmlns:a="http://schemas.openxmlformats.org/drawingml/2006/main"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317500</xdr:colOff>
      <xdr:row>84</xdr:row>
      <xdr:rowOff>25400</xdr:rowOff>
    </xdr:from>
    <xdr:to>
      <xdr:col>31</xdr:col>
      <xdr:colOff>1460500</xdr:colOff>
      <xdr:row>102</xdr:row>
      <xdr:rowOff>215900</xdr:rowOff>
    </xdr:to>
    <xdr:graphicFrame macro="">
      <xdr:nvGraphicFramePr>
        <xdr:cNvPr id="4" name="Chart 4">
          <a:extLst>
            <a:ext uri="{FF2B5EF4-FFF2-40B4-BE49-F238E27FC236}">
              <a16:creationId xmlns="" xmlns:xdr="http://schemas.openxmlformats.org/drawingml/2006/spreadsheetDrawing" xmlns:a="http://schemas.openxmlformats.org/drawingml/2006/main"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393700</xdr:colOff>
      <xdr:row>84</xdr:row>
      <xdr:rowOff>0</xdr:rowOff>
    </xdr:from>
    <xdr:to>
      <xdr:col>39</xdr:col>
      <xdr:colOff>2362200</xdr:colOff>
      <xdr:row>102</xdr:row>
      <xdr:rowOff>165100</xdr:rowOff>
    </xdr:to>
    <xdr:graphicFrame macro="">
      <xdr:nvGraphicFramePr>
        <xdr:cNvPr id="9" name="Chart 13">
          <a:extLst>
            <a:ext uri="{FF2B5EF4-FFF2-40B4-BE49-F238E27FC236}">
              <a16:creationId xmlns="" xmlns:xdr="http://schemas.openxmlformats.org/drawingml/2006/spreadsheetDrawing" xmlns:a="http://schemas.openxmlformats.org/drawingml/2006/main"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457200</xdr:colOff>
      <xdr:row>84</xdr:row>
      <xdr:rowOff>76200</xdr:rowOff>
    </xdr:from>
    <xdr:to>
      <xdr:col>47</xdr:col>
      <xdr:colOff>2095500</xdr:colOff>
      <xdr:row>102</xdr:row>
      <xdr:rowOff>177800</xdr:rowOff>
    </xdr:to>
    <xdr:graphicFrame macro="">
      <xdr:nvGraphicFramePr>
        <xdr:cNvPr id="11" name="Chart 15">
          <a:extLst>
            <a:ext uri="{FF2B5EF4-FFF2-40B4-BE49-F238E27FC236}">
              <a16:creationId xmlns="" xmlns:xdr="http://schemas.openxmlformats.org/drawingml/2006/spreadsheetDrawing" xmlns:a="http://schemas.openxmlformats.org/drawingml/2006/main"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49</xdr:col>
      <xdr:colOff>12700</xdr:colOff>
      <xdr:row>85</xdr:row>
      <xdr:rowOff>0</xdr:rowOff>
    </xdr:from>
    <xdr:to>
      <xdr:col>55</xdr:col>
      <xdr:colOff>1689100</xdr:colOff>
      <xdr:row>102</xdr:row>
      <xdr:rowOff>177800</xdr:rowOff>
    </xdr:to>
    <xdr:graphicFrame macro="">
      <xdr:nvGraphicFramePr>
        <xdr:cNvPr id="14" name="Chart 18">
          <a:extLst>
            <a:ext uri="{FF2B5EF4-FFF2-40B4-BE49-F238E27FC236}">
              <a16:creationId xmlns="" xmlns:xdr="http://schemas.openxmlformats.org/drawingml/2006/spreadsheetDrawing" xmlns:a="http://schemas.openxmlformats.org/drawingml/2006/main"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57</xdr:col>
      <xdr:colOff>50800</xdr:colOff>
      <xdr:row>85</xdr:row>
      <xdr:rowOff>76200</xdr:rowOff>
    </xdr:from>
    <xdr:to>
      <xdr:col>63</xdr:col>
      <xdr:colOff>1790700</xdr:colOff>
      <xdr:row>102</xdr:row>
      <xdr:rowOff>101600</xdr:rowOff>
    </xdr:to>
    <xdr:graphicFrame macro="">
      <xdr:nvGraphicFramePr>
        <xdr:cNvPr id="18" name="Chart 22">
          <a:extLst>
            <a:ext uri="{FF2B5EF4-FFF2-40B4-BE49-F238E27FC236}">
              <a16:creationId xmlns="" xmlns:xdr="http://schemas.openxmlformats.org/drawingml/2006/spreadsheetDrawing" xmlns:a="http://schemas.openxmlformats.org/drawingml/2006/main" xmlns:a16="http://schemas.microsoft.com/office/drawing/2014/main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64</xdr:col>
      <xdr:colOff>520700</xdr:colOff>
      <xdr:row>85</xdr:row>
      <xdr:rowOff>38100</xdr:rowOff>
    </xdr:from>
    <xdr:to>
      <xdr:col>71</xdr:col>
      <xdr:colOff>2298700</xdr:colOff>
      <xdr:row>102</xdr:row>
      <xdr:rowOff>127000</xdr:rowOff>
    </xdr:to>
    <xdr:graphicFrame macro="">
      <xdr:nvGraphicFramePr>
        <xdr:cNvPr id="21" name="Chart 25">
          <a:extLst>
            <a:ext uri="{FF2B5EF4-FFF2-40B4-BE49-F238E27FC236}">
              <a16:creationId xmlns="" xmlns:xdr="http://schemas.openxmlformats.org/drawingml/2006/spreadsheetDrawing" xmlns:a="http://schemas.openxmlformats.org/drawingml/2006/main" xmlns:a16="http://schemas.microsoft.com/office/drawing/2014/main" id="{00000000-0008-0000-01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73</xdr:col>
      <xdr:colOff>63500</xdr:colOff>
      <xdr:row>85</xdr:row>
      <xdr:rowOff>76200</xdr:rowOff>
    </xdr:from>
    <xdr:to>
      <xdr:col>79</xdr:col>
      <xdr:colOff>2489200</xdr:colOff>
      <xdr:row>102</xdr:row>
      <xdr:rowOff>165100</xdr:rowOff>
    </xdr:to>
    <xdr:graphicFrame macro="">
      <xdr:nvGraphicFramePr>
        <xdr:cNvPr id="23" name="Chart 29">
          <a:extLst>
            <a:ext uri="{FF2B5EF4-FFF2-40B4-BE49-F238E27FC236}">
              <a16:creationId xmlns="" xmlns:xdr="http://schemas.openxmlformats.org/drawingml/2006/spreadsheetDrawing" xmlns:a="http://schemas.openxmlformats.org/drawingml/2006/main" xmlns:a16="http://schemas.microsoft.com/office/drawing/2014/main" id="{00000000-0008-0000-01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80</xdr:col>
      <xdr:colOff>381000</xdr:colOff>
      <xdr:row>85</xdr:row>
      <xdr:rowOff>152400</xdr:rowOff>
    </xdr:from>
    <xdr:to>
      <xdr:col>87</xdr:col>
      <xdr:colOff>1930400</xdr:colOff>
      <xdr:row>102</xdr:row>
      <xdr:rowOff>114300</xdr:rowOff>
    </xdr:to>
    <xdr:graphicFrame macro="">
      <xdr:nvGraphicFramePr>
        <xdr:cNvPr id="28" name="Chart 37">
          <a:extLst>
            <a:ext uri="{FF2B5EF4-FFF2-40B4-BE49-F238E27FC236}">
              <a16:creationId xmlns="" xmlns:xdr="http://schemas.openxmlformats.org/drawingml/2006/spreadsheetDrawing" xmlns:a="http://schemas.openxmlformats.org/drawingml/2006/main" xmlns:a16="http://schemas.microsoft.com/office/drawing/2014/main" id="{00000000-0008-0000-01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279400</xdr:colOff>
      <xdr:row>83</xdr:row>
      <xdr:rowOff>114300</xdr:rowOff>
    </xdr:from>
    <xdr:to>
      <xdr:col>23</xdr:col>
      <xdr:colOff>1625600</xdr:colOff>
      <xdr:row>102</xdr:row>
      <xdr:rowOff>190500</xdr:rowOff>
    </xdr:to>
    <xdr:graphicFrame macro="">
      <xdr:nvGraphicFramePr>
        <xdr:cNvPr id="29" name="Chart 39">
          <a:extLst>
            <a:ext uri="{FF2B5EF4-FFF2-40B4-BE49-F238E27FC236}">
              <a16:creationId xmlns="" xmlns:xdr="http://schemas.openxmlformats.org/drawingml/2006/spreadsheetDrawing" xmlns:a="http://schemas.openxmlformats.org/drawingml/2006/main" xmlns:a16="http://schemas.microsoft.com/office/drawing/2014/main" id="{00000000-0008-0000-01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94</xdr:col>
      <xdr:colOff>7774</xdr:colOff>
      <xdr:row>93</xdr:row>
      <xdr:rowOff>80866</xdr:rowOff>
    </xdr:from>
    <xdr:to>
      <xdr:col>94</xdr:col>
      <xdr:colOff>64640</xdr:colOff>
      <xdr:row>93</xdr:row>
      <xdr:rowOff>126585</xdr:rowOff>
    </xdr:to>
    <xdr:sp macro="" textlink="">
      <xdr:nvSpPr>
        <xdr:cNvPr id="22" name="Triangle 21">
          <a:extLst>
            <a:ext uri="{FF2B5EF4-FFF2-40B4-BE49-F238E27FC236}">
              <a16:creationId xmlns="" xmlns:xdr="http://schemas.openxmlformats.org/drawingml/2006/spreadsheetDrawing" xmlns:a="http://schemas.openxmlformats.org/drawingml/2006/main" xmlns:a16="http://schemas.microsoft.com/office/drawing/2014/main" id="{B127C1A4-CB73-3B47-A5DE-02CB9925FC11}"/>
            </a:ext>
          </a:extLst>
        </xdr:cNvPr>
        <xdr:cNvSpPr/>
      </xdr:nvSpPr>
      <xdr:spPr>
        <a:xfrm rot="3123607" flipH="1" flipV="1">
          <a:off x="80086847" y="20788993"/>
          <a:ext cx="45719" cy="56866"/>
        </a:xfrm>
        <a:prstGeom prst="triangle">
          <a:avLst>
            <a:gd name="adj" fmla="val 0"/>
          </a:avLst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twoCellAnchor>
    <xdr:from>
      <xdr:col>89</xdr:col>
      <xdr:colOff>0</xdr:colOff>
      <xdr:row>85</xdr:row>
      <xdr:rowOff>190500</xdr:rowOff>
    </xdr:from>
    <xdr:to>
      <xdr:col>95</xdr:col>
      <xdr:colOff>1066800</xdr:colOff>
      <xdr:row>102</xdr:row>
      <xdr:rowOff>215900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xmlns:a="http://schemas.openxmlformats.org/drawingml/2006/main" xmlns:xdr="http://schemas.openxmlformats.org/drawingml/2006/spreadsheetDrawing" xmlns="" xmlns:lc="http://schemas.openxmlformats.org/drawingml/2006/lockedCanvas" id="{00000000-0008-0000-01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755650</xdr:colOff>
      <xdr:row>133</xdr:row>
      <xdr:rowOff>63500</xdr:rowOff>
    </xdr:from>
    <xdr:to>
      <xdr:col>68</xdr:col>
      <xdr:colOff>679450</xdr:colOff>
      <xdr:row>144</xdr:row>
      <xdr:rowOff>152400</xdr:rowOff>
    </xdr:to>
    <xdr:graphicFrame macro="">
      <xdr:nvGraphicFramePr>
        <xdr:cNvPr id="15" name="Chart 14">
          <a:extLst>
            <a:ext uri="{FF2B5EF4-FFF2-40B4-BE49-F238E27FC236}">
              <a16:creationId xmlns="" xmlns:xdr="http://schemas.openxmlformats.org/drawingml/2006/spreadsheetDrawing" xmlns:a="http://schemas.openxmlformats.org/drawingml/2006/main" xmlns:a16="http://schemas.microsoft.com/office/drawing/2014/main" id="{DF821389-F96D-314C-88DA-6A5C825A6D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482600</xdr:colOff>
      <xdr:row>135</xdr:row>
      <xdr:rowOff>50800</xdr:rowOff>
    </xdr:from>
    <xdr:to>
      <xdr:col>25</xdr:col>
      <xdr:colOff>762000</xdr:colOff>
      <xdr:row>168</xdr:row>
      <xdr:rowOff>50800</xdr:rowOff>
    </xdr:to>
    <xdr:graphicFrame macro="">
      <xdr:nvGraphicFramePr>
        <xdr:cNvPr id="16" name="Chart 15">
          <a:extLst>
            <a:ext uri="{FF2B5EF4-FFF2-40B4-BE49-F238E27FC236}">
              <a16:creationId xmlns="" xmlns:xdr="http://schemas.openxmlformats.org/drawingml/2006/spreadsheetDrawing" xmlns:a="http://schemas.openxmlformats.org/drawingml/2006/main" xmlns:a16="http://schemas.microsoft.com/office/drawing/2014/main" id="{B1CC193C-DBD7-7C46-9121-D1F9DF9CCB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worldbank.org/indicator/SL.UEM.TOTL.ZS%20%20and%20ILO%20estimate%20for%202021" TargetMode="External"/><Relationship Id="rId4" Type="http://schemas.openxmlformats.org/officeDocument/2006/relationships/hyperlink" Target="http://data.worldbank.org/indicator/SP.DYN.LE00.IN?display=graph" TargetMode="External"/><Relationship Id="rId5" Type="http://schemas.openxmlformats.org/officeDocument/2006/relationships/hyperlink" Target="http://data.worldbank.org/indicator/SN.ITK.DEFC.ZS?display=graph" TargetMode="External"/><Relationship Id="rId6" Type="http://schemas.openxmlformats.org/officeDocument/2006/relationships/hyperlink" Target="http://data.worldbank.org/indicator/SH.H2O.SAFE.ZS" TargetMode="External"/><Relationship Id="rId7" Type="http://schemas.openxmlformats.org/officeDocument/2006/relationships/hyperlink" Target="https://www.esrl.noaa.gov/gmd/aggi/aggi.html" TargetMode="External"/><Relationship Id="rId8" Type="http://schemas.openxmlformats.org/officeDocument/2006/relationships/hyperlink" Target="http://data.worldbank.org/indicator/GB.XPD.RSDV.GD.ZS?display=graph" TargetMode="External"/><Relationship Id="rId9" Type="http://schemas.openxmlformats.org/officeDocument/2006/relationships/drawing" Target="../drawings/drawing1.xml"/><Relationship Id="rId1" Type="http://schemas.openxmlformats.org/officeDocument/2006/relationships/hyperlink" Target="https://data.worldbank.org/indicator/NY.GNP.PCAP.PP.KD?display=graph" TargetMode="External"/><Relationship Id="rId2" Type="http://schemas.openxmlformats.org/officeDocument/2006/relationships/hyperlink" Target="http://data.worldbank.org/indicator/SI.DST.10TH.10/countries/1W?display=graph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codeName="Sheet1" enableFormatConditionsCalculation="0">
    <pageSetUpPr fitToPage="1"/>
  </sheetPr>
  <dimension ref="A1:DO135"/>
  <sheetViews>
    <sheetView topLeftCell="A37" workbookViewId="0">
      <selection activeCell="BT25" sqref="BT25"/>
    </sheetView>
  </sheetViews>
  <sheetFormatPr baseColWidth="10" defaultColWidth="11.140625" defaultRowHeight="18"/>
  <cols>
    <col min="1" max="1" width="6.85546875" style="139" customWidth="1"/>
    <col min="2" max="2" width="8.7109375" style="2" customWidth="1"/>
    <col min="3" max="4" width="10" style="2" customWidth="1"/>
    <col min="5" max="5" width="7.5703125" style="2" customWidth="1"/>
    <col min="6" max="6" width="7.140625" style="2" customWidth="1"/>
    <col min="7" max="7" width="9.7109375" style="7" customWidth="1"/>
    <col min="8" max="8" width="26.7109375" style="5" customWidth="1"/>
    <col min="9" max="9" width="7.28515625" style="139" customWidth="1"/>
    <col min="10" max="10" width="7.85546875" style="2" customWidth="1"/>
    <col min="11" max="11" width="8.5703125" style="2" customWidth="1"/>
    <col min="12" max="12" width="9.42578125" style="2" customWidth="1"/>
    <col min="13" max="13" width="7.85546875" style="2" customWidth="1"/>
    <col min="14" max="14" width="8.42578125" style="2" customWidth="1"/>
    <col min="15" max="15" width="8.28515625" style="2" customWidth="1"/>
    <col min="16" max="16" width="29.140625" style="2" customWidth="1"/>
    <col min="17" max="17" width="7.7109375" style="139" customWidth="1"/>
    <col min="18" max="18" width="9.42578125" style="4" customWidth="1"/>
    <col min="19" max="20" width="10.7109375" style="2" customWidth="1"/>
    <col min="21" max="21" width="8.5703125" style="3" customWidth="1"/>
    <col min="22" max="22" width="8.85546875" style="3" customWidth="1"/>
    <col min="23" max="23" width="8.5703125" style="6" customWidth="1"/>
    <col min="24" max="24" width="27.7109375" style="3" customWidth="1"/>
    <col min="25" max="25" width="7.85546875" style="139" customWidth="1"/>
    <col min="26" max="26" width="8.85546875" style="2" customWidth="1"/>
    <col min="27" max="28" width="10.85546875" style="1" customWidth="1"/>
    <col min="29" max="29" width="10.5703125" customWidth="1"/>
    <col min="30" max="30" width="11" customWidth="1"/>
    <col min="31" max="31" width="10.42578125" style="10" customWidth="1"/>
    <col min="32" max="32" width="21" style="127" customWidth="1"/>
    <col min="33" max="33" width="6.140625" style="8" customWidth="1"/>
    <col min="34" max="34" width="8.42578125" style="3" customWidth="1"/>
    <col min="35" max="35" width="9.42578125" style="3" customWidth="1"/>
    <col min="36" max="36" width="8.42578125" style="3" customWidth="1"/>
    <col min="37" max="37" width="6.5703125" style="3" customWidth="1"/>
    <col min="38" max="38" width="7.42578125" style="3" customWidth="1"/>
    <col min="39" max="39" width="7.7109375" style="3" customWidth="1"/>
    <col min="40" max="40" width="27.7109375" style="3" customWidth="1"/>
    <col min="41" max="41" width="6.140625" style="139" customWidth="1"/>
    <col min="42" max="42" width="8.85546875" style="3" customWidth="1"/>
    <col min="43" max="43" width="8.5703125" style="3" customWidth="1"/>
    <col min="44" max="44" width="9.140625" style="3" customWidth="1"/>
    <col min="45" max="45" width="8.28515625" style="3" customWidth="1"/>
    <col min="46" max="46" width="7.42578125" style="3" customWidth="1"/>
    <col min="47" max="47" width="9" style="3" customWidth="1"/>
    <col min="48" max="48" width="29.28515625" style="3" customWidth="1"/>
    <col min="49" max="49" width="6.140625" style="139" customWidth="1"/>
    <col min="50" max="50" width="9.28515625" style="3" customWidth="1"/>
    <col min="51" max="52" width="9" style="2" customWidth="1"/>
    <col min="53" max="53" width="9.42578125" style="2" customWidth="1"/>
    <col min="54" max="54" width="8.7109375" style="2" customWidth="1"/>
    <col min="55" max="55" width="10.7109375" style="2" customWidth="1"/>
    <col min="56" max="56" width="21.28515625" style="3" customWidth="1"/>
    <col min="57" max="57" width="6.85546875" style="139" customWidth="1"/>
    <col min="58" max="58" width="9.5703125" style="3" customWidth="1"/>
    <col min="59" max="60" width="9.85546875" style="3" customWidth="1"/>
    <col min="61" max="61" width="8.5703125" style="3" customWidth="1"/>
    <col min="62" max="63" width="8.28515625" style="3" customWidth="1"/>
    <col min="64" max="64" width="23.42578125" style="3" customWidth="1"/>
    <col min="65" max="65" width="6.140625" style="139" customWidth="1"/>
    <col min="66" max="66" width="8.85546875" style="2" customWidth="1"/>
    <col min="67" max="67" width="9.85546875" style="2" customWidth="1"/>
    <col min="68" max="68" width="9.140625" style="2" customWidth="1"/>
    <col min="69" max="69" width="8.42578125" style="2" customWidth="1"/>
    <col min="70" max="70" width="8.85546875" style="2" customWidth="1"/>
    <col min="71" max="71" width="9.85546875" style="2" customWidth="1"/>
    <col min="72" max="72" width="28.7109375" style="3" customWidth="1"/>
    <col min="73" max="73" width="6.140625" style="139" customWidth="1"/>
    <col min="75" max="75" width="9.140625" customWidth="1"/>
    <col min="76" max="76" width="9.7109375" customWidth="1"/>
    <col min="77" max="77" width="7.28515625" customWidth="1"/>
    <col min="78" max="78" width="8.28515625" customWidth="1"/>
    <col min="79" max="79" width="7" customWidth="1"/>
    <col min="80" max="80" width="28.5703125" style="27" customWidth="1"/>
    <col min="81" max="81" width="6.140625" style="139" customWidth="1"/>
    <col min="82" max="82" width="5.85546875" style="3" customWidth="1"/>
    <col min="83" max="83" width="13" style="3" customWidth="1"/>
    <col min="84" max="84" width="10.28515625" style="3" customWidth="1"/>
    <col min="85" max="85" width="7.7109375" style="3" customWidth="1"/>
    <col min="86" max="86" width="7" style="3" customWidth="1"/>
    <col min="87" max="87" width="8.42578125" style="3" customWidth="1"/>
    <col min="88" max="88" width="22.85546875" style="3" customWidth="1"/>
    <col min="89" max="89" width="7.140625" style="61" customWidth="1"/>
    <col min="90" max="90" width="7.140625" style="49" customWidth="1"/>
    <col min="91" max="91" width="13.42578125" style="67" customWidth="1"/>
    <col min="92" max="92" width="11" style="93" customWidth="1"/>
    <col min="93" max="94" width="11.140625" style="84"/>
    <col min="95" max="95" width="10.5703125" style="128" customWidth="1"/>
    <col min="96" max="96" width="15" style="130" customWidth="1"/>
    <col min="97" max="97" width="11.140625" style="84"/>
    <col min="98" max="98" width="6.7109375" style="84" customWidth="1"/>
    <col min="99" max="106" width="11.140625" style="84"/>
    <col min="107" max="107" width="7.5703125" style="61" customWidth="1"/>
    <col min="108" max="108" width="7.140625" style="61" customWidth="1"/>
    <col min="109" max="109" width="5" style="61" customWidth="1"/>
    <col min="110" max="110" width="5.28515625" style="61" customWidth="1"/>
    <col min="111" max="111" width="7.28515625" style="61" customWidth="1"/>
    <col min="112" max="112" width="8.85546875" style="61" customWidth="1"/>
    <col min="113" max="119" width="11.140625" style="84"/>
  </cols>
  <sheetData>
    <row r="1" spans="1:119" s="163" customFormat="1" ht="45" customHeight="1">
      <c r="A1" s="137">
        <v>1</v>
      </c>
      <c r="B1" s="134" t="s">
        <v>21</v>
      </c>
      <c r="C1" s="155"/>
      <c r="D1" s="155"/>
      <c r="E1" s="155"/>
      <c r="F1" s="40"/>
      <c r="G1" s="41"/>
      <c r="H1" s="156"/>
      <c r="I1" s="137">
        <v>2</v>
      </c>
      <c r="J1" s="133" t="s">
        <v>64</v>
      </c>
      <c r="K1" s="157"/>
      <c r="L1" s="157"/>
      <c r="M1" s="157"/>
      <c r="N1" s="43"/>
      <c r="O1" s="43"/>
      <c r="P1" s="158"/>
      <c r="Q1" s="137">
        <v>3</v>
      </c>
      <c r="R1" s="133" t="s">
        <v>67</v>
      </c>
      <c r="S1" s="159"/>
      <c r="T1" s="159"/>
      <c r="U1" s="159"/>
      <c r="V1" s="43"/>
      <c r="W1" s="54"/>
      <c r="X1" s="158"/>
      <c r="Y1" s="137">
        <v>4</v>
      </c>
      <c r="Z1" s="133" t="s">
        <v>69</v>
      </c>
      <c r="AA1" s="160"/>
      <c r="AB1" s="160"/>
      <c r="AC1" s="160"/>
      <c r="AD1" s="57"/>
      <c r="AE1" s="58"/>
      <c r="AF1" s="161"/>
      <c r="AG1" s="137">
        <v>5</v>
      </c>
      <c r="AH1" s="133" t="s">
        <v>35</v>
      </c>
      <c r="AI1" s="157"/>
      <c r="AJ1" s="157"/>
      <c r="AK1" s="157"/>
      <c r="AL1" s="40"/>
      <c r="AM1" s="40"/>
      <c r="AN1" s="158"/>
      <c r="AO1" s="137">
        <v>6</v>
      </c>
      <c r="AP1" s="133" t="s">
        <v>48</v>
      </c>
      <c r="AQ1" s="157"/>
      <c r="AR1" s="157"/>
      <c r="AS1" s="157"/>
      <c r="AT1" s="40"/>
      <c r="AU1" s="76"/>
      <c r="AV1" s="158"/>
      <c r="AW1" s="137">
        <v>7</v>
      </c>
      <c r="AX1" s="133" t="s">
        <v>71</v>
      </c>
      <c r="AY1" s="157"/>
      <c r="AZ1" s="157"/>
      <c r="BA1" s="40"/>
      <c r="BB1" s="40"/>
      <c r="BC1" s="76"/>
      <c r="BD1" s="158"/>
      <c r="BE1" s="137">
        <v>8</v>
      </c>
      <c r="BF1" s="135" t="s">
        <v>42</v>
      </c>
      <c r="BG1" s="157"/>
      <c r="BH1" s="157"/>
      <c r="BI1" s="157"/>
      <c r="BJ1" s="68"/>
      <c r="BK1" s="70"/>
      <c r="BL1" s="158"/>
      <c r="BM1" s="137">
        <v>9</v>
      </c>
      <c r="BN1" s="136" t="s">
        <v>110</v>
      </c>
      <c r="BO1" s="157"/>
      <c r="BP1" s="157"/>
      <c r="BQ1" s="157"/>
      <c r="BR1" s="72"/>
      <c r="BS1" s="72"/>
      <c r="BT1" s="158"/>
      <c r="BU1" s="137">
        <v>10</v>
      </c>
      <c r="BV1" s="133" t="s">
        <v>99</v>
      </c>
      <c r="BW1" s="157"/>
      <c r="BX1" s="157"/>
      <c r="BY1" s="40"/>
      <c r="BZ1" s="40"/>
      <c r="CA1" s="76"/>
      <c r="CB1" s="79"/>
      <c r="CC1" s="137">
        <v>11</v>
      </c>
      <c r="CD1" s="133" t="s">
        <v>22</v>
      </c>
      <c r="CE1" s="157"/>
      <c r="CF1" s="157"/>
      <c r="CG1" s="40"/>
      <c r="CH1" s="40"/>
      <c r="CI1" s="76"/>
      <c r="CJ1" s="158"/>
      <c r="CK1" s="137">
        <v>12</v>
      </c>
      <c r="CL1" s="133" t="s">
        <v>59</v>
      </c>
      <c r="CM1" s="157"/>
      <c r="CN1" s="157"/>
      <c r="CO1" s="157"/>
      <c r="CP1" s="162"/>
      <c r="CQ1" s="162"/>
      <c r="CR1" s="156"/>
      <c r="CS1" s="78"/>
      <c r="CT1" s="78"/>
      <c r="CU1" s="76"/>
      <c r="CV1" s="77"/>
      <c r="CW1" s="78"/>
      <c r="CX1" s="78"/>
      <c r="CY1" s="78"/>
      <c r="CZ1" s="78"/>
      <c r="DA1" s="78"/>
      <c r="DB1" s="78"/>
      <c r="DC1" s="76"/>
      <c r="DD1" s="76"/>
      <c r="DE1" s="76"/>
      <c r="DF1" s="76"/>
      <c r="DG1" s="76"/>
      <c r="DH1" s="79"/>
      <c r="DI1" s="78"/>
      <c r="DJ1" s="78"/>
      <c r="DK1" s="78"/>
      <c r="DL1" s="78"/>
      <c r="DM1" s="78"/>
      <c r="DN1" s="78"/>
      <c r="DO1" s="78"/>
    </row>
    <row r="2" spans="1:119" s="178" customFormat="1" ht="15" customHeight="1">
      <c r="A2" s="28"/>
      <c r="B2" s="164" t="s">
        <v>18</v>
      </c>
      <c r="C2" s="165"/>
      <c r="D2" s="165"/>
      <c r="E2" s="165"/>
      <c r="F2" s="165"/>
      <c r="G2" s="166"/>
      <c r="H2" s="123"/>
      <c r="I2" s="28"/>
      <c r="J2" s="167" t="s">
        <v>63</v>
      </c>
      <c r="K2" s="165"/>
      <c r="L2" s="165"/>
      <c r="M2" s="165"/>
      <c r="N2" s="165"/>
      <c r="O2" s="165"/>
      <c r="P2" s="168"/>
      <c r="Q2" s="28"/>
      <c r="R2" s="167" t="s">
        <v>91</v>
      </c>
      <c r="S2" s="165"/>
      <c r="T2" s="165"/>
      <c r="U2" s="169"/>
      <c r="V2" s="170"/>
      <c r="W2" s="171"/>
      <c r="X2" s="172"/>
      <c r="Y2" s="28"/>
      <c r="Z2" s="167" t="str">
        <f>HYPERLINK("http://data.worldbank.org/indicator/SI.POV.DDAY?display=graph","http://data.worldbank.org/indicator/SI.POV.DDAY?display=graph")</f>
        <v>http://data.worldbank.org/indicator/SI.POV.DDAY?display=graph</v>
      </c>
      <c r="AA2" s="169"/>
      <c r="AB2" s="169"/>
      <c r="AC2" s="173"/>
      <c r="AD2" s="173"/>
      <c r="AE2" s="174"/>
      <c r="AF2" s="123"/>
      <c r="AG2" s="28"/>
      <c r="AH2" s="175" t="s">
        <v>104</v>
      </c>
      <c r="AI2" s="173"/>
      <c r="AJ2" s="173"/>
      <c r="AK2" s="173"/>
      <c r="AL2" s="173"/>
      <c r="AM2" s="173"/>
      <c r="AN2" s="172"/>
      <c r="AO2" s="28"/>
      <c r="AP2" s="164" t="s">
        <v>46</v>
      </c>
      <c r="AQ2" s="173"/>
      <c r="AR2" s="173"/>
      <c r="AS2" s="173"/>
      <c r="AT2" s="173"/>
      <c r="AU2" s="172"/>
      <c r="AV2" s="172"/>
      <c r="AW2" s="28"/>
      <c r="AX2" s="167" t="s">
        <v>60</v>
      </c>
      <c r="AY2" s="165"/>
      <c r="AZ2" s="165"/>
      <c r="BA2" s="165"/>
      <c r="BB2" s="165"/>
      <c r="BC2" s="168"/>
      <c r="BD2" s="172"/>
      <c r="BE2" s="28"/>
      <c r="BF2" s="81" t="s">
        <v>97</v>
      </c>
      <c r="BG2" s="69"/>
      <c r="BH2" s="69"/>
      <c r="BI2" s="173"/>
      <c r="BJ2" s="173"/>
      <c r="BK2" s="172"/>
      <c r="BL2" s="172"/>
      <c r="BM2" s="28"/>
      <c r="BN2" s="176" t="s">
        <v>92</v>
      </c>
      <c r="BO2" s="165"/>
      <c r="BP2" s="165"/>
      <c r="BQ2" s="165"/>
      <c r="BR2" s="165"/>
      <c r="BS2" s="165"/>
      <c r="BT2" s="172"/>
      <c r="BU2" s="28"/>
      <c r="BV2" s="164" t="s">
        <v>49</v>
      </c>
      <c r="BW2" s="173"/>
      <c r="BX2" s="173"/>
      <c r="BY2" s="173"/>
      <c r="BZ2" s="173"/>
      <c r="CA2" s="172"/>
      <c r="CB2" s="30"/>
      <c r="CC2" s="28"/>
      <c r="CD2" s="173" t="s">
        <v>70</v>
      </c>
      <c r="CE2" s="173"/>
      <c r="CF2" s="173"/>
      <c r="CG2" s="173"/>
      <c r="CH2" s="173"/>
      <c r="CI2" s="172"/>
      <c r="CJ2" s="172"/>
      <c r="CK2" s="153"/>
      <c r="CL2" s="164" t="s">
        <v>93</v>
      </c>
      <c r="CM2" s="173"/>
      <c r="CN2" s="173"/>
      <c r="CO2" s="173"/>
      <c r="CP2" s="173"/>
      <c r="CQ2" s="177"/>
      <c r="CR2" s="48"/>
      <c r="CS2" s="30"/>
      <c r="CT2" s="30"/>
      <c r="CU2" s="84"/>
      <c r="CV2" s="30"/>
      <c r="CW2" s="30"/>
      <c r="CX2" s="30"/>
      <c r="CY2" s="80"/>
      <c r="CZ2" s="80"/>
      <c r="DA2" s="80"/>
      <c r="DB2" s="80"/>
      <c r="DC2" s="81"/>
      <c r="DD2" s="30"/>
      <c r="DE2" s="30"/>
      <c r="DF2" s="30"/>
      <c r="DG2" s="30"/>
      <c r="DH2" s="30"/>
      <c r="DI2" s="80"/>
      <c r="DJ2" s="80"/>
      <c r="DK2" s="80"/>
      <c r="DL2" s="80"/>
      <c r="DM2" s="80"/>
      <c r="DN2" s="80"/>
      <c r="DO2" s="80"/>
    </row>
    <row r="3" spans="1:119" s="183" customFormat="1" ht="45">
      <c r="A3" s="138"/>
      <c r="B3" s="179" t="s">
        <v>58</v>
      </c>
      <c r="C3" s="180" t="s">
        <v>15</v>
      </c>
      <c r="D3" s="180" t="s">
        <v>61</v>
      </c>
      <c r="E3" s="180" t="s">
        <v>16</v>
      </c>
      <c r="F3" s="180" t="s">
        <v>17</v>
      </c>
      <c r="G3" s="181" t="s">
        <v>50</v>
      </c>
      <c r="H3" s="124"/>
      <c r="I3" s="138"/>
      <c r="J3" s="179" t="s">
        <v>58</v>
      </c>
      <c r="K3" s="180" t="s">
        <v>15</v>
      </c>
      <c r="L3" s="180" t="s">
        <v>61</v>
      </c>
      <c r="M3" s="180" t="s">
        <v>16</v>
      </c>
      <c r="N3" s="180" t="s">
        <v>17</v>
      </c>
      <c r="O3" s="181" t="s">
        <v>50</v>
      </c>
      <c r="P3" s="182"/>
      <c r="Q3" s="138"/>
      <c r="R3" s="179" t="s">
        <v>58</v>
      </c>
      <c r="S3" s="180" t="s">
        <v>15</v>
      </c>
      <c r="T3" s="180" t="s">
        <v>61</v>
      </c>
      <c r="U3" s="180" t="s">
        <v>16</v>
      </c>
      <c r="V3" s="180" t="s">
        <v>17</v>
      </c>
      <c r="W3" s="181" t="s">
        <v>50</v>
      </c>
      <c r="Y3" s="138"/>
      <c r="Z3" s="179" t="s">
        <v>58</v>
      </c>
      <c r="AA3" s="180" t="s">
        <v>15</v>
      </c>
      <c r="AB3" s="180" t="s">
        <v>61</v>
      </c>
      <c r="AC3" s="180" t="s">
        <v>16</v>
      </c>
      <c r="AD3" s="180" t="s">
        <v>17</v>
      </c>
      <c r="AE3" s="181" t="s">
        <v>50</v>
      </c>
      <c r="AF3" s="124"/>
      <c r="AG3" s="138"/>
      <c r="AH3" s="179" t="s">
        <v>58</v>
      </c>
      <c r="AI3" s="180" t="s">
        <v>15</v>
      </c>
      <c r="AJ3" s="180" t="s">
        <v>61</v>
      </c>
      <c r="AK3" s="180" t="s">
        <v>16</v>
      </c>
      <c r="AL3" s="180" t="s">
        <v>17</v>
      </c>
      <c r="AM3" s="181" t="s">
        <v>50</v>
      </c>
      <c r="AO3" s="138"/>
      <c r="AP3" s="179" t="s">
        <v>58</v>
      </c>
      <c r="AQ3" s="180" t="s">
        <v>15</v>
      </c>
      <c r="AR3" s="180" t="s">
        <v>61</v>
      </c>
      <c r="AS3" s="180" t="s">
        <v>16</v>
      </c>
      <c r="AT3" s="180" t="s">
        <v>17</v>
      </c>
      <c r="AU3" s="181" t="s">
        <v>50</v>
      </c>
      <c r="AV3" s="181"/>
      <c r="AW3" s="138"/>
      <c r="AX3" s="179" t="s">
        <v>58</v>
      </c>
      <c r="AY3" s="180" t="s">
        <v>15</v>
      </c>
      <c r="AZ3" s="180" t="s">
        <v>61</v>
      </c>
      <c r="BA3" s="180" t="s">
        <v>16</v>
      </c>
      <c r="BB3" s="180" t="s">
        <v>17</v>
      </c>
      <c r="BC3" s="181" t="s">
        <v>50</v>
      </c>
      <c r="BE3" s="138"/>
      <c r="BF3" s="179" t="s">
        <v>58</v>
      </c>
      <c r="BG3" s="180" t="s">
        <v>15</v>
      </c>
      <c r="BH3" s="180" t="s">
        <v>61</v>
      </c>
      <c r="BI3" s="180" t="s">
        <v>16</v>
      </c>
      <c r="BJ3" s="180" t="s">
        <v>17</v>
      </c>
      <c r="BK3" s="181" t="s">
        <v>50</v>
      </c>
      <c r="BM3" s="138"/>
      <c r="BN3" s="179" t="s">
        <v>58</v>
      </c>
      <c r="BO3" s="180" t="s">
        <v>15</v>
      </c>
      <c r="BP3" s="180" t="s">
        <v>61</v>
      </c>
      <c r="BQ3" s="180" t="s">
        <v>16</v>
      </c>
      <c r="BR3" s="180" t="s">
        <v>17</v>
      </c>
      <c r="BS3" s="181" t="s">
        <v>50</v>
      </c>
      <c r="BU3" s="138"/>
      <c r="BV3" s="179" t="s">
        <v>58</v>
      </c>
      <c r="BW3" s="180" t="s">
        <v>15</v>
      </c>
      <c r="BX3" s="180" t="s">
        <v>61</v>
      </c>
      <c r="BY3" s="180" t="s">
        <v>16</v>
      </c>
      <c r="BZ3" s="180" t="s">
        <v>17</v>
      </c>
      <c r="CA3" s="181" t="s">
        <v>50</v>
      </c>
      <c r="CB3" s="120"/>
      <c r="CC3" s="138"/>
      <c r="CD3" s="179" t="s">
        <v>58</v>
      </c>
      <c r="CE3" s="180" t="s">
        <v>15</v>
      </c>
      <c r="CF3" s="180" t="s">
        <v>61</v>
      </c>
      <c r="CG3" s="180" t="s">
        <v>16</v>
      </c>
      <c r="CH3" s="180" t="s">
        <v>17</v>
      </c>
      <c r="CI3" s="181" t="s">
        <v>50</v>
      </c>
      <c r="CJ3" s="182"/>
      <c r="CK3" s="139"/>
      <c r="CL3" s="184" t="s">
        <v>58</v>
      </c>
      <c r="CM3" s="184" t="s">
        <v>15</v>
      </c>
      <c r="CN3" s="185" t="s">
        <v>61</v>
      </c>
      <c r="CO3" s="184" t="s">
        <v>16</v>
      </c>
      <c r="CP3" s="184" t="s">
        <v>17</v>
      </c>
      <c r="CQ3" s="186" t="s">
        <v>50</v>
      </c>
      <c r="CR3" s="52"/>
      <c r="CS3" s="120"/>
      <c r="CT3" s="117"/>
      <c r="CU3" s="118"/>
      <c r="CV3" s="117"/>
      <c r="CW3" s="117"/>
      <c r="CX3" s="117"/>
      <c r="CY3" s="119"/>
      <c r="CZ3" s="120"/>
      <c r="DA3" s="120"/>
      <c r="DB3" s="120"/>
      <c r="DC3" s="117"/>
      <c r="DD3" s="117"/>
      <c r="DE3" s="117"/>
      <c r="DF3" s="117"/>
      <c r="DG3" s="119"/>
      <c r="DH3" s="120"/>
      <c r="DI3" s="120"/>
      <c r="DJ3" s="120"/>
      <c r="DK3" s="120"/>
      <c r="DL3" s="120"/>
      <c r="DM3" s="120"/>
      <c r="DN3" s="120"/>
      <c r="DO3" s="120"/>
    </row>
    <row r="4" spans="1:119" s="49" customFormat="1" ht="14">
      <c r="A4" s="139">
        <v>1985</v>
      </c>
      <c r="B4" s="187"/>
      <c r="C4" s="188"/>
      <c r="D4" s="188"/>
      <c r="E4" s="188"/>
      <c r="F4" s="188"/>
      <c r="G4" s="189"/>
      <c r="H4" s="48" t="s">
        <v>53</v>
      </c>
      <c r="I4" s="139">
        <v>1985</v>
      </c>
      <c r="J4" s="190"/>
      <c r="K4" s="188"/>
      <c r="L4" s="188"/>
      <c r="M4" s="191"/>
      <c r="N4" s="191"/>
      <c r="O4" s="191"/>
      <c r="P4" s="173" t="s">
        <v>53</v>
      </c>
      <c r="Q4" s="139">
        <v>1985</v>
      </c>
      <c r="R4" s="164"/>
      <c r="S4" s="165"/>
      <c r="T4" s="165"/>
      <c r="U4" s="165"/>
      <c r="V4" s="165"/>
      <c r="W4" s="165"/>
      <c r="X4" s="52" t="s">
        <v>65</v>
      </c>
      <c r="Y4" s="139">
        <v>1985</v>
      </c>
      <c r="Z4" s="59">
        <v>38.200000000000003</v>
      </c>
      <c r="AA4" s="192"/>
      <c r="AB4" s="192"/>
      <c r="AE4" s="193"/>
      <c r="AF4" s="48" t="s">
        <v>53</v>
      </c>
      <c r="AG4" s="139">
        <v>1985</v>
      </c>
      <c r="AH4" s="194"/>
      <c r="AJ4" s="195">
        <v>64.3239013507891</v>
      </c>
      <c r="AK4" s="192"/>
      <c r="AL4" s="192"/>
      <c r="AM4" s="192"/>
      <c r="AN4" s="35" t="s">
        <v>53</v>
      </c>
      <c r="AO4" s="139">
        <v>1985</v>
      </c>
      <c r="AQ4" s="192"/>
      <c r="AR4" s="192"/>
      <c r="AS4" s="192"/>
      <c r="AT4" s="192"/>
      <c r="AU4" s="192"/>
      <c r="AV4" s="66" t="s">
        <v>53</v>
      </c>
      <c r="AW4" s="139">
        <v>1985</v>
      </c>
      <c r="AY4" s="192"/>
      <c r="AZ4" s="192"/>
      <c r="BA4" s="192"/>
      <c r="BB4" s="192"/>
      <c r="BC4" s="192"/>
      <c r="BD4" s="66" t="s">
        <v>53</v>
      </c>
      <c r="BE4" s="139">
        <v>1985</v>
      </c>
      <c r="BF4" s="196"/>
      <c r="BG4" s="196"/>
      <c r="BH4" s="196"/>
      <c r="BI4" s="192"/>
      <c r="BJ4" s="192"/>
      <c r="BK4" s="192"/>
      <c r="BL4" s="66" t="s">
        <v>53</v>
      </c>
      <c r="BM4" s="139">
        <v>1985</v>
      </c>
      <c r="BN4" s="197">
        <v>70.934196472167997</v>
      </c>
      <c r="BO4" s="169"/>
      <c r="BP4" s="169"/>
      <c r="BQ4" s="192"/>
      <c r="BR4" s="192"/>
      <c r="BS4" s="192"/>
      <c r="BT4" s="35" t="s">
        <v>53</v>
      </c>
      <c r="BU4" s="139">
        <v>1985</v>
      </c>
      <c r="BV4" s="67"/>
      <c r="BW4" s="198"/>
      <c r="BX4" s="198"/>
      <c r="BY4" s="198"/>
      <c r="BZ4" s="198"/>
      <c r="CA4" s="198"/>
      <c r="CB4" s="66" t="s">
        <v>53</v>
      </c>
      <c r="CC4" s="139">
        <v>1985</v>
      </c>
      <c r="CD4" s="199"/>
      <c r="CE4" s="200"/>
      <c r="CF4" s="200"/>
      <c r="CG4" s="200"/>
      <c r="CH4" s="200"/>
      <c r="CI4" s="200"/>
      <c r="CJ4" s="66" t="s">
        <v>53</v>
      </c>
      <c r="CK4" s="139">
        <v>1985</v>
      </c>
      <c r="CM4" s="201"/>
      <c r="CN4" s="201"/>
      <c r="CO4" s="201"/>
      <c r="CP4" s="201"/>
      <c r="CQ4" s="202"/>
      <c r="CR4" s="52" t="s">
        <v>53</v>
      </c>
      <c r="CS4" s="61"/>
      <c r="CT4" s="67"/>
      <c r="CU4" s="61"/>
      <c r="CV4" s="61"/>
      <c r="CW4" s="61"/>
      <c r="CX4" s="61"/>
      <c r="CY4" s="61"/>
      <c r="CZ4" s="61"/>
      <c r="DA4" s="61"/>
      <c r="DB4" s="61"/>
      <c r="DC4" s="61"/>
      <c r="DD4" s="82"/>
      <c r="DE4" s="82"/>
      <c r="DF4" s="82"/>
      <c r="DG4" s="82"/>
      <c r="DH4" s="61"/>
      <c r="DI4" s="61"/>
      <c r="DJ4" s="61"/>
      <c r="DK4" s="61"/>
      <c r="DL4" s="61"/>
      <c r="DM4" s="61"/>
      <c r="DN4" s="61"/>
      <c r="DO4" s="61"/>
    </row>
    <row r="5" spans="1:119" s="49" customFormat="1" ht="15">
      <c r="A5" s="139">
        <v>1986</v>
      </c>
      <c r="B5" s="187"/>
      <c r="C5" s="188"/>
      <c r="D5" s="188"/>
      <c r="E5" s="188"/>
      <c r="F5" s="188"/>
      <c r="G5" s="189"/>
      <c r="H5" s="47">
        <v>62.3</v>
      </c>
      <c r="I5" s="139">
        <v>1986</v>
      </c>
      <c r="J5" s="190"/>
      <c r="K5" s="188"/>
      <c r="L5" s="188"/>
      <c r="M5" s="191"/>
      <c r="N5" s="191"/>
      <c r="O5" s="191"/>
      <c r="P5" s="51">
        <v>66.599999999999994</v>
      </c>
      <c r="Q5" s="139">
        <v>1986</v>
      </c>
      <c r="R5" s="173"/>
      <c r="S5" s="173"/>
      <c r="T5" s="173"/>
      <c r="U5" s="173"/>
      <c r="V5" s="173"/>
      <c r="W5" s="173"/>
      <c r="X5" s="51">
        <v>62.6</v>
      </c>
      <c r="Y5" s="139">
        <v>1986</v>
      </c>
      <c r="Z5" s="59">
        <v>36.799999999999997</v>
      </c>
      <c r="AA5" s="192"/>
      <c r="AB5" s="192"/>
      <c r="AE5" s="193"/>
      <c r="AF5" s="125">
        <v>63.61</v>
      </c>
      <c r="AG5" s="139">
        <v>1986</v>
      </c>
      <c r="AH5" s="194"/>
      <c r="AJ5" s="195">
        <v>64.518524213756706</v>
      </c>
      <c r="AK5" s="192"/>
      <c r="AL5" s="192"/>
      <c r="AM5" s="192"/>
      <c r="AN5" s="203">
        <v>61.6</v>
      </c>
      <c r="AO5" s="139">
        <v>1986</v>
      </c>
      <c r="AQ5" s="192"/>
      <c r="AR5" s="192"/>
      <c r="AS5" s="192"/>
      <c r="AT5" s="192"/>
      <c r="AU5" s="192"/>
      <c r="AV5" s="66">
        <v>63.2</v>
      </c>
      <c r="AW5" s="139">
        <v>1986</v>
      </c>
      <c r="AY5" s="192"/>
      <c r="AZ5" s="192"/>
      <c r="BA5" s="192"/>
      <c r="BB5" s="192"/>
      <c r="BC5" s="192"/>
      <c r="BD5" s="204">
        <v>73</v>
      </c>
      <c r="BE5" s="139">
        <v>1986</v>
      </c>
      <c r="BF5" s="196"/>
      <c r="BG5" s="196"/>
      <c r="BH5" s="196"/>
      <c r="BI5" s="192"/>
      <c r="BJ5" s="192"/>
      <c r="BK5" s="192"/>
      <c r="BL5" s="66">
        <v>76.400000000000006</v>
      </c>
      <c r="BM5" s="139">
        <v>1986</v>
      </c>
      <c r="BN5" s="197">
        <v>71.375556945800795</v>
      </c>
      <c r="BO5" s="169"/>
      <c r="BP5" s="169"/>
      <c r="BQ5" s="192"/>
      <c r="BR5" s="192"/>
      <c r="BS5" s="192"/>
      <c r="BT5" s="35">
        <v>71.900000000000006</v>
      </c>
      <c r="BU5" s="139">
        <v>1986</v>
      </c>
      <c r="BV5" s="73">
        <v>44</v>
      </c>
      <c r="BW5" s="205"/>
      <c r="BX5" s="205"/>
      <c r="BY5" s="198"/>
      <c r="BZ5" s="198"/>
      <c r="CA5" s="198"/>
      <c r="CB5" s="66">
        <v>72.5</v>
      </c>
      <c r="CC5" s="139">
        <v>1986</v>
      </c>
      <c r="CD5" s="199"/>
      <c r="CE5" s="200"/>
      <c r="CF5" s="200"/>
      <c r="CG5" s="200"/>
      <c r="CH5" s="200"/>
      <c r="CI5" s="200"/>
      <c r="CJ5" s="66">
        <v>63.5</v>
      </c>
      <c r="CK5" s="139">
        <v>1986</v>
      </c>
      <c r="CM5" s="201"/>
      <c r="CN5" s="201"/>
      <c r="CO5" s="201"/>
      <c r="CP5" s="201"/>
      <c r="CQ5" s="202"/>
      <c r="CR5" s="52">
        <v>65</v>
      </c>
      <c r="CS5" s="61"/>
      <c r="CT5" s="83"/>
      <c r="CU5" s="61"/>
      <c r="CV5" s="61"/>
      <c r="CW5" s="61"/>
      <c r="CX5" s="61"/>
      <c r="CY5" s="61"/>
      <c r="CZ5" s="61"/>
      <c r="DA5" s="61"/>
      <c r="DB5" s="61"/>
      <c r="DC5" s="61"/>
      <c r="DD5" s="82"/>
      <c r="DE5" s="82"/>
      <c r="DF5" s="82"/>
      <c r="DG5" s="82"/>
      <c r="DH5" s="61"/>
      <c r="DI5" s="61"/>
      <c r="DJ5" s="61"/>
      <c r="DK5" s="61"/>
      <c r="DL5" s="61"/>
      <c r="DM5" s="61"/>
      <c r="DN5" s="61"/>
      <c r="DO5" s="61"/>
    </row>
    <row r="6" spans="1:119" s="49" customFormat="1" ht="13">
      <c r="A6" s="46">
        <v>1987</v>
      </c>
      <c r="B6" s="206"/>
      <c r="C6" s="188"/>
      <c r="D6" s="188"/>
      <c r="E6" s="188"/>
      <c r="F6" s="188"/>
      <c r="G6" s="189"/>
      <c r="H6" s="48" t="s">
        <v>51</v>
      </c>
      <c r="I6" s="46">
        <v>1987</v>
      </c>
      <c r="J6" s="190"/>
      <c r="K6" s="188"/>
      <c r="L6" s="188"/>
      <c r="M6" s="191"/>
      <c r="N6" s="191"/>
      <c r="O6" s="191"/>
      <c r="P6" s="52" t="s">
        <v>51</v>
      </c>
      <c r="Q6" s="46">
        <v>1987</v>
      </c>
      <c r="R6" s="191"/>
      <c r="S6" s="169"/>
      <c r="T6" s="169"/>
      <c r="U6" s="173"/>
      <c r="V6" s="173"/>
      <c r="W6" s="171"/>
      <c r="X6" s="52" t="s">
        <v>51</v>
      </c>
      <c r="Y6" s="46">
        <v>1987</v>
      </c>
      <c r="Z6" s="44">
        <v>35.799999999999997</v>
      </c>
      <c r="AA6" s="192"/>
      <c r="AB6" s="192"/>
      <c r="AE6" s="193"/>
      <c r="AF6" s="48" t="s">
        <v>51</v>
      </c>
      <c r="AG6" s="46">
        <v>1987</v>
      </c>
      <c r="AH6" s="194"/>
      <c r="AJ6" s="195">
        <v>64.7171364708651</v>
      </c>
      <c r="AK6" s="192"/>
      <c r="AL6" s="192"/>
      <c r="AM6" s="192"/>
      <c r="AN6" s="35" t="s">
        <v>51</v>
      </c>
      <c r="AO6" s="46">
        <v>1987</v>
      </c>
      <c r="AQ6" s="192"/>
      <c r="AR6" s="192"/>
      <c r="AS6" s="192"/>
      <c r="AT6" s="192"/>
      <c r="AU6" s="192"/>
      <c r="AV6" s="66" t="s">
        <v>51</v>
      </c>
      <c r="AW6" s="46">
        <v>1987</v>
      </c>
      <c r="AY6" s="192"/>
      <c r="AZ6" s="192"/>
      <c r="BA6" s="192"/>
      <c r="BB6" s="192"/>
      <c r="BC6" s="192"/>
      <c r="BD6" s="66" t="s">
        <v>51</v>
      </c>
      <c r="BE6" s="46">
        <v>1987</v>
      </c>
      <c r="BF6" s="196"/>
      <c r="BG6" s="196"/>
      <c r="BH6" s="196"/>
      <c r="BI6" s="192"/>
      <c r="BJ6" s="192"/>
      <c r="BK6" s="192"/>
      <c r="BL6" s="66" t="s">
        <v>51</v>
      </c>
      <c r="BM6" s="46">
        <v>1987</v>
      </c>
      <c r="BN6" s="197">
        <v>71.961982727050795</v>
      </c>
      <c r="BO6" s="169"/>
      <c r="BP6" s="169"/>
      <c r="BQ6" s="192"/>
      <c r="BR6" s="192"/>
      <c r="BS6" s="192"/>
      <c r="BT6" s="35" t="s">
        <v>51</v>
      </c>
      <c r="BU6" s="46">
        <v>1987</v>
      </c>
      <c r="BV6" s="73">
        <v>47</v>
      </c>
      <c r="BW6" s="205"/>
      <c r="BX6" s="205"/>
      <c r="BY6" s="198"/>
      <c r="BZ6" s="198"/>
      <c r="CA6" s="198"/>
      <c r="CB6" s="66" t="s">
        <v>51</v>
      </c>
      <c r="CC6" s="46">
        <v>1987</v>
      </c>
      <c r="CD6" s="207"/>
      <c r="CE6" s="200"/>
      <c r="CF6" s="200"/>
      <c r="CG6" s="200"/>
      <c r="CH6" s="200"/>
      <c r="CI6" s="200"/>
      <c r="CJ6" s="66" t="s">
        <v>51</v>
      </c>
      <c r="CK6" s="154">
        <v>1987</v>
      </c>
      <c r="CM6" s="201"/>
      <c r="CN6" s="201"/>
      <c r="CO6" s="201"/>
      <c r="CP6" s="201"/>
      <c r="CQ6" s="202"/>
      <c r="CR6" s="52" t="s">
        <v>51</v>
      </c>
      <c r="CS6" s="61"/>
      <c r="CT6" s="83"/>
      <c r="CU6" s="61"/>
      <c r="CV6" s="61"/>
      <c r="CW6" s="61"/>
      <c r="CX6" s="61"/>
      <c r="CY6" s="61"/>
      <c r="CZ6" s="61"/>
      <c r="DA6" s="61"/>
      <c r="DB6" s="61"/>
      <c r="DC6" s="61"/>
      <c r="DD6" s="82"/>
      <c r="DE6" s="82"/>
      <c r="DF6" s="82"/>
      <c r="DG6" s="82"/>
      <c r="DH6" s="61"/>
      <c r="DI6" s="61"/>
      <c r="DJ6" s="61"/>
      <c r="DK6" s="61"/>
      <c r="DL6" s="61"/>
      <c r="DM6" s="61"/>
      <c r="DN6" s="61"/>
      <c r="DO6" s="61"/>
    </row>
    <row r="7" spans="1:119" s="49" customFormat="1" ht="15">
      <c r="A7" s="46">
        <v>1988</v>
      </c>
      <c r="B7" s="206"/>
      <c r="C7" s="188"/>
      <c r="D7" s="188"/>
      <c r="E7" s="188"/>
      <c r="F7" s="188"/>
      <c r="G7" s="189"/>
      <c r="H7" s="42">
        <v>19223.099999999999</v>
      </c>
      <c r="I7" s="46">
        <v>1988</v>
      </c>
      <c r="J7" s="190"/>
      <c r="K7" s="188"/>
      <c r="L7" s="188"/>
      <c r="M7" s="191"/>
      <c r="N7" s="191"/>
      <c r="O7" s="191"/>
      <c r="P7" s="53">
        <v>28.1</v>
      </c>
      <c r="Q7" s="46">
        <v>1988</v>
      </c>
      <c r="R7" s="191"/>
      <c r="S7" s="169"/>
      <c r="T7" s="169"/>
      <c r="U7" s="173"/>
      <c r="V7" s="173"/>
      <c r="W7" s="171"/>
      <c r="X7" s="53">
        <v>5.63</v>
      </c>
      <c r="Y7" s="46">
        <v>1988</v>
      </c>
      <c r="Z7" s="208">
        <v>33.799999999999997</v>
      </c>
      <c r="AA7" s="192"/>
      <c r="AB7" s="192"/>
      <c r="AE7" s="193"/>
      <c r="AF7" s="126">
        <v>5.36</v>
      </c>
      <c r="AG7" s="46">
        <v>1988</v>
      </c>
      <c r="AH7" s="194"/>
      <c r="AJ7" s="195">
        <v>64.919730097184996</v>
      </c>
      <c r="AK7" s="192"/>
      <c r="AL7" s="192"/>
      <c r="AM7" s="192"/>
      <c r="AN7" s="203">
        <v>78.88</v>
      </c>
      <c r="AO7" s="46">
        <v>1988</v>
      </c>
      <c r="AQ7" s="192"/>
      <c r="AR7" s="192"/>
      <c r="AS7" s="192"/>
      <c r="AT7" s="192"/>
      <c r="AU7" s="192"/>
      <c r="AV7" s="66">
        <v>7.21</v>
      </c>
      <c r="AW7" s="46">
        <v>1988</v>
      </c>
      <c r="AY7" s="192"/>
      <c r="AZ7" s="192"/>
      <c r="BA7" s="192"/>
      <c r="BB7" s="192"/>
      <c r="BC7" s="192"/>
      <c r="BD7" s="66">
        <v>82.92</v>
      </c>
      <c r="BE7" s="46">
        <v>1988</v>
      </c>
      <c r="BF7" s="196"/>
      <c r="BG7" s="196"/>
      <c r="BH7" s="196"/>
      <c r="BI7" s="192"/>
      <c r="BJ7" s="192"/>
      <c r="BK7" s="192"/>
      <c r="BL7" s="66">
        <v>421.83</v>
      </c>
      <c r="BM7" s="46">
        <v>1988</v>
      </c>
      <c r="BN7" s="197">
        <v>73.661231994628906</v>
      </c>
      <c r="BO7" s="169"/>
      <c r="BP7" s="169"/>
      <c r="BQ7" s="192"/>
      <c r="BR7" s="192"/>
      <c r="BS7" s="192"/>
      <c r="BT7" s="35">
        <v>91.39</v>
      </c>
      <c r="BU7" s="46">
        <v>1988</v>
      </c>
      <c r="BV7" s="73">
        <v>39</v>
      </c>
      <c r="BW7" s="205"/>
      <c r="BX7" s="205"/>
      <c r="BY7" s="198"/>
      <c r="BZ7" s="198"/>
      <c r="CA7" s="198"/>
      <c r="CB7" s="66">
        <v>33.35</v>
      </c>
      <c r="CC7" s="46">
        <v>1988</v>
      </c>
      <c r="CD7" s="207"/>
      <c r="CE7" s="200"/>
      <c r="CF7" s="200"/>
      <c r="CG7" s="200"/>
      <c r="CH7" s="200"/>
      <c r="CI7" s="200"/>
      <c r="CJ7" s="66">
        <v>88.57</v>
      </c>
      <c r="CK7" s="154">
        <v>1988</v>
      </c>
      <c r="CM7" s="201"/>
      <c r="CN7" s="201"/>
      <c r="CO7" s="201"/>
      <c r="CP7" s="201"/>
      <c r="CQ7" s="202"/>
      <c r="CR7" s="52">
        <v>3.59</v>
      </c>
      <c r="CS7" s="61"/>
      <c r="CT7" s="83"/>
      <c r="CU7" s="61"/>
      <c r="CV7" s="61"/>
      <c r="CW7" s="61"/>
      <c r="CX7" s="61"/>
      <c r="CY7" s="61"/>
      <c r="CZ7" s="61"/>
      <c r="DA7" s="61"/>
      <c r="DB7" s="61"/>
      <c r="DC7" s="61"/>
      <c r="DD7" s="82"/>
      <c r="DE7" s="82"/>
      <c r="DF7" s="82"/>
      <c r="DG7" s="82"/>
      <c r="DH7" s="61"/>
      <c r="DI7" s="61"/>
      <c r="DJ7" s="61"/>
      <c r="DK7" s="61"/>
      <c r="DL7" s="61"/>
      <c r="DM7" s="61"/>
      <c r="DN7" s="61"/>
      <c r="DO7" s="61"/>
    </row>
    <row r="8" spans="1:119" s="49" customFormat="1">
      <c r="A8" s="46">
        <v>1989</v>
      </c>
      <c r="B8" s="206"/>
      <c r="C8" s="188"/>
      <c r="D8" s="188"/>
      <c r="E8" s="188"/>
      <c r="F8" s="188"/>
      <c r="G8" s="189"/>
      <c r="H8" s="48" t="s">
        <v>52</v>
      </c>
      <c r="I8" s="46">
        <v>1989</v>
      </c>
      <c r="J8" s="190"/>
      <c r="K8" s="188"/>
      <c r="L8" s="188"/>
      <c r="M8" s="191"/>
      <c r="N8" s="191"/>
      <c r="O8" s="191"/>
      <c r="P8" s="52" t="s">
        <v>52</v>
      </c>
      <c r="Q8" s="46">
        <v>1989</v>
      </c>
      <c r="R8" s="191"/>
      <c r="S8" s="169"/>
      <c r="T8" s="169"/>
      <c r="U8" s="173"/>
      <c r="V8" s="173"/>
      <c r="W8" s="171"/>
      <c r="X8" s="52" t="s">
        <v>52</v>
      </c>
      <c r="Y8" s="46">
        <v>1989</v>
      </c>
      <c r="Z8" s="208">
        <v>36.9</v>
      </c>
      <c r="AA8" s="192"/>
      <c r="AB8" s="192"/>
      <c r="AE8" s="193"/>
      <c r="AF8" s="48" t="s">
        <v>52</v>
      </c>
      <c r="AG8" s="46">
        <v>1989</v>
      </c>
      <c r="AH8" s="194"/>
      <c r="AJ8" s="195">
        <v>65.126297087953802</v>
      </c>
      <c r="AK8" s="192"/>
      <c r="AL8" s="192"/>
      <c r="AM8" s="192"/>
      <c r="AN8" s="35" t="s">
        <v>52</v>
      </c>
      <c r="AO8" s="46">
        <v>1989</v>
      </c>
      <c r="AQ8" s="192"/>
      <c r="AR8" s="192"/>
      <c r="AS8" s="192"/>
      <c r="AT8" s="192"/>
      <c r="AU8" s="192"/>
      <c r="AV8" s="66" t="s">
        <v>52</v>
      </c>
      <c r="AW8" s="46">
        <v>1989</v>
      </c>
      <c r="AY8" s="192"/>
      <c r="AZ8" s="192"/>
      <c r="BA8" s="192"/>
      <c r="BB8" s="192"/>
      <c r="BC8" s="192"/>
      <c r="BD8" s="66" t="s">
        <v>52</v>
      </c>
      <c r="BE8" s="46">
        <v>1989</v>
      </c>
      <c r="BF8" s="196"/>
      <c r="BG8" s="196"/>
      <c r="BH8" s="196"/>
      <c r="BI8" s="192"/>
      <c r="BJ8" s="192"/>
      <c r="BK8" s="192"/>
      <c r="BL8" s="66" t="s">
        <v>52</v>
      </c>
      <c r="BM8" s="46">
        <v>1989</v>
      </c>
      <c r="BN8" s="197">
        <v>74.095863342285199</v>
      </c>
      <c r="BO8" s="169"/>
      <c r="BP8" s="169"/>
      <c r="BQ8" s="192"/>
      <c r="BR8" s="192"/>
      <c r="BS8" s="192"/>
      <c r="BT8" s="35" t="s">
        <v>52</v>
      </c>
      <c r="BU8" s="46">
        <v>1989</v>
      </c>
      <c r="BV8" s="73">
        <v>40</v>
      </c>
      <c r="BW8" s="205"/>
      <c r="BX8" s="205"/>
      <c r="BY8" s="198"/>
      <c r="BZ8" s="198"/>
      <c r="CA8" s="198"/>
      <c r="CB8" s="66" t="s">
        <v>52</v>
      </c>
      <c r="CC8" s="46">
        <v>1989</v>
      </c>
      <c r="CD8" s="207"/>
      <c r="CE8" s="200"/>
      <c r="CF8" s="200"/>
      <c r="CG8" s="200"/>
      <c r="CH8" s="200"/>
      <c r="CI8" s="200"/>
      <c r="CJ8" s="66" t="s">
        <v>52</v>
      </c>
      <c r="CK8" s="154">
        <v>1989</v>
      </c>
      <c r="CM8" s="201"/>
      <c r="CN8" s="201"/>
      <c r="CO8" s="201"/>
      <c r="CP8" s="201"/>
      <c r="CQ8" s="202"/>
      <c r="CR8" s="52" t="s">
        <v>52</v>
      </c>
      <c r="CS8" s="61"/>
      <c r="CT8" s="83"/>
      <c r="CU8" s="84"/>
      <c r="CV8" s="61"/>
      <c r="CW8" s="61"/>
      <c r="CX8" s="61"/>
      <c r="CY8" s="61"/>
      <c r="CZ8" s="61"/>
      <c r="DA8" s="61"/>
      <c r="DB8" s="61"/>
      <c r="DC8" s="61"/>
      <c r="DD8" s="82"/>
      <c r="DE8" s="82"/>
      <c r="DF8" s="82"/>
      <c r="DG8" s="82"/>
      <c r="DH8" s="61"/>
      <c r="DI8" s="61"/>
      <c r="DJ8" s="61"/>
      <c r="DK8" s="61"/>
      <c r="DL8" s="61"/>
      <c r="DM8" s="61"/>
      <c r="DN8" s="61"/>
      <c r="DO8" s="61"/>
    </row>
    <row r="9" spans="1:119" s="61" customFormat="1">
      <c r="A9" s="46">
        <v>1990</v>
      </c>
      <c r="B9" s="209"/>
      <c r="C9" s="210"/>
      <c r="D9" s="211">
        <v>9316.2584610555696</v>
      </c>
      <c r="E9" s="212"/>
      <c r="F9" s="206"/>
      <c r="G9" s="132">
        <f>(D9-$H$11)/($H$13-$H$11)</f>
        <v>0.15490048659760949</v>
      </c>
      <c r="H9" s="42">
        <v>7397</v>
      </c>
      <c r="I9" s="46">
        <v>1990</v>
      </c>
      <c r="J9" s="44">
        <v>30.7</v>
      </c>
      <c r="L9" s="211">
        <v>28.4776981092316</v>
      </c>
      <c r="M9" s="210"/>
      <c r="N9" s="210"/>
      <c r="O9" s="213">
        <f>(J9-$P$11)/($P$13-$P$11)</f>
        <v>0.51484018264840192</v>
      </c>
      <c r="P9" s="53">
        <v>35.21</v>
      </c>
      <c r="Q9" s="46">
        <v>1990</v>
      </c>
      <c r="R9" s="210"/>
      <c r="S9" s="195">
        <v>5.44</v>
      </c>
      <c r="T9" s="195">
        <v>5.4412744498526697</v>
      </c>
      <c r="U9" s="69"/>
      <c r="V9" s="69"/>
      <c r="W9" s="214">
        <f>(S9-$X$11)/($X$13-$X$11)</f>
        <v>0.9037207579860993</v>
      </c>
      <c r="X9" s="53">
        <v>11.43</v>
      </c>
      <c r="Y9" s="46">
        <v>1990</v>
      </c>
      <c r="Z9" s="44">
        <v>36.200000000000003</v>
      </c>
      <c r="AB9" s="215">
        <v>36.291382837235901</v>
      </c>
      <c r="AE9" s="216">
        <f>(Z9-$AF$11)/($AF$13-$AF$11)</f>
        <v>0</v>
      </c>
      <c r="AF9" s="126">
        <v>15.21</v>
      </c>
      <c r="AG9" s="46">
        <v>1990</v>
      </c>
      <c r="AH9" s="197">
        <v>65.432919226293407</v>
      </c>
      <c r="AJ9" s="195">
        <v>65.336829458516604</v>
      </c>
      <c r="AK9" s="87"/>
      <c r="AL9" s="87"/>
      <c r="AM9" s="132">
        <f>(AH9-$AN$11)/($AN$13-$AN$11)</f>
        <v>0</v>
      </c>
      <c r="AN9" s="203">
        <v>66.77</v>
      </c>
      <c r="AO9" s="46">
        <v>1990</v>
      </c>
      <c r="AQ9" s="195">
        <v>18.953426050812901</v>
      </c>
      <c r="AS9" s="87"/>
      <c r="AT9" s="87"/>
      <c r="AU9" s="132">
        <f>(AQ9-$AV$11)/($AV$13-$AV$11)</f>
        <v>0</v>
      </c>
      <c r="AV9" s="66">
        <v>12.47</v>
      </c>
      <c r="AW9" s="46">
        <v>1990</v>
      </c>
      <c r="AY9" s="195">
        <v>59.129999999999903</v>
      </c>
      <c r="AZ9" s="195">
        <v>59.129999999999903</v>
      </c>
      <c r="BA9" s="87"/>
      <c r="BB9" s="87"/>
      <c r="BC9" s="132">
        <f t="shared" ref="BC9:BC18" si="0">(AY9-$BD$11)/($BD$13-$BD$11)</f>
        <v>0</v>
      </c>
      <c r="BD9" s="66">
        <v>67.849999999999994</v>
      </c>
      <c r="BE9" s="46">
        <v>1990</v>
      </c>
      <c r="BF9" s="74">
        <v>417</v>
      </c>
      <c r="BG9" s="196"/>
      <c r="BH9" s="217">
        <v>415.08803796581901</v>
      </c>
      <c r="BI9" s="87"/>
      <c r="BJ9" s="87"/>
      <c r="BK9" s="132">
        <f>(BF9-$BL$13)/($BL$11-$BL$13)</f>
        <v>1</v>
      </c>
      <c r="BL9" s="66">
        <v>495.25</v>
      </c>
      <c r="BM9" s="46">
        <v>1990</v>
      </c>
      <c r="BN9" s="197">
        <v>74.316146850585895</v>
      </c>
      <c r="BO9" s="218"/>
      <c r="BP9" s="195">
        <v>74.367411670298097</v>
      </c>
      <c r="BQ9" s="87"/>
      <c r="BR9" s="87"/>
      <c r="BS9" s="132">
        <f>(BN9-$BT$11)/($BT$13-$BT$11)</f>
        <v>0</v>
      </c>
      <c r="BT9" s="50">
        <v>81.02</v>
      </c>
      <c r="BU9" s="46">
        <v>1990</v>
      </c>
      <c r="BV9" s="73">
        <v>49</v>
      </c>
      <c r="BW9" s="196"/>
      <c r="BX9" s="217">
        <v>47.685441970825103</v>
      </c>
      <c r="BY9" s="219"/>
      <c r="BZ9" s="219"/>
      <c r="CA9" s="132">
        <f>(BV9-$CB$11)/($CB$13-$CB$11)</f>
        <v>0.46682464454976313</v>
      </c>
      <c r="CB9" s="66">
        <v>64.760000000000005</v>
      </c>
      <c r="CC9" s="46">
        <v>1990</v>
      </c>
      <c r="CD9" s="197">
        <v>4.9235350388652607E-2</v>
      </c>
      <c r="CE9" s="218"/>
      <c r="CF9" s="195">
        <v>-8.3738576620817101E-2</v>
      </c>
      <c r="CG9" s="132"/>
      <c r="CH9" s="132"/>
      <c r="CI9" s="132">
        <f>(CD9-$CJ$11)/($CJ$13-$CJ$11)</f>
        <v>-5.0941717744962645E-6</v>
      </c>
      <c r="CJ9" s="66">
        <v>67.63</v>
      </c>
      <c r="CK9" s="154">
        <v>1990</v>
      </c>
      <c r="CL9" s="49"/>
      <c r="CM9" s="220">
        <v>2.1100730327280202</v>
      </c>
      <c r="CN9" s="171"/>
      <c r="CO9" s="201"/>
      <c r="CP9" s="201"/>
      <c r="CQ9" s="132">
        <f>CM9-$CR$11/($CR$13-$CR$11)</f>
        <v>0.93236366828794948</v>
      </c>
      <c r="CR9" s="52">
        <v>2.4300000000000002</v>
      </c>
      <c r="CT9" s="83"/>
      <c r="CU9" s="84"/>
      <c r="DD9" s="82"/>
      <c r="DE9" s="82"/>
      <c r="DF9" s="82"/>
      <c r="DG9" s="85"/>
    </row>
    <row r="10" spans="1:119" s="49" customFormat="1">
      <c r="A10" s="46">
        <v>1991</v>
      </c>
      <c r="B10" s="209"/>
      <c r="C10" s="191"/>
      <c r="D10" s="211">
        <v>9481.4274114608397</v>
      </c>
      <c r="E10" s="221"/>
      <c r="F10" s="188"/>
      <c r="G10" s="200">
        <f>(D10-$H$11)/($H$13-$H$11)</f>
        <v>0.16823102613032123</v>
      </c>
      <c r="H10" s="48" t="s">
        <v>54</v>
      </c>
      <c r="I10" s="46">
        <v>1991</v>
      </c>
      <c r="J10" s="44">
        <v>27.3</v>
      </c>
      <c r="L10" s="211">
        <v>28.760088195641099</v>
      </c>
      <c r="M10" s="191"/>
      <c r="N10" s="191"/>
      <c r="O10" s="222">
        <f t="shared" ref="O10:O38" si="1">(J10-$P$11)/($P$13-$P$11)</f>
        <v>0.90296803652968027</v>
      </c>
      <c r="P10" s="173" t="s">
        <v>54</v>
      </c>
      <c r="Q10" s="46">
        <v>1991</v>
      </c>
      <c r="R10" s="223">
        <v>4.7998692738797333</v>
      </c>
      <c r="S10" s="169"/>
      <c r="T10" s="195">
        <v>5.4433385663647602</v>
      </c>
      <c r="U10" s="173"/>
      <c r="V10" s="173"/>
      <c r="W10" s="224">
        <f>(R10-$X$11)/($X$13-$X$11)</f>
        <v>1.0002982913783531</v>
      </c>
      <c r="X10" s="52" t="s">
        <v>54</v>
      </c>
      <c r="Y10" s="46">
        <v>1991</v>
      </c>
      <c r="Z10" s="208">
        <v>36</v>
      </c>
      <c r="AB10" s="215">
        <v>36.647916025314998</v>
      </c>
      <c r="AE10" s="225">
        <f t="shared" ref="AE10:AE36" si="2">(Z10-$AF$11)/($AF$13-$AF$11)</f>
        <v>6.3550016732224464E-3</v>
      </c>
      <c r="AF10" s="48" t="s">
        <v>54</v>
      </c>
      <c r="AG10" s="46">
        <v>1991</v>
      </c>
      <c r="AH10" s="197">
        <v>65.6180458833215</v>
      </c>
      <c r="AJ10" s="195">
        <v>65.551319244263993</v>
      </c>
      <c r="AK10" s="192"/>
      <c r="AL10" s="192"/>
      <c r="AM10" s="200">
        <f t="shared" ref="AM10:AM38" si="3">(AH10-$AN$11)/($AN$13-$AN$11)</f>
        <v>1.3767051759670804E-2</v>
      </c>
      <c r="AN10" s="35" t="s">
        <v>54</v>
      </c>
      <c r="AO10" s="46">
        <v>1991</v>
      </c>
      <c r="AP10" s="226"/>
      <c r="AQ10" s="195">
        <v>18.483855682972202</v>
      </c>
      <c r="AS10" s="192"/>
      <c r="AT10" s="192"/>
      <c r="AU10" s="200">
        <f t="shared" ref="AU10:AU19" si="4">(AQ10-$AV$11)/($AV$13-$AV$11)</f>
        <v>3.9985807021639549E-2</v>
      </c>
      <c r="AV10" s="66" t="s">
        <v>54</v>
      </c>
      <c r="AW10" s="46">
        <v>1991</v>
      </c>
      <c r="AY10" s="195">
        <v>59.389999999999901</v>
      </c>
      <c r="AZ10" s="195">
        <v>59.389999999999901</v>
      </c>
      <c r="BA10" s="192"/>
      <c r="BB10" s="192"/>
      <c r="BC10" s="200">
        <f t="shared" si="0"/>
        <v>1.0928961748633751E-2</v>
      </c>
      <c r="BD10" s="66" t="s">
        <v>54</v>
      </c>
      <c r="BE10" s="46">
        <v>1991</v>
      </c>
      <c r="BF10" s="74">
        <v>419</v>
      </c>
      <c r="BG10" s="205"/>
      <c r="BH10" s="217">
        <v>417.82887480407902</v>
      </c>
      <c r="BI10" s="192"/>
      <c r="BJ10" s="192"/>
      <c r="BK10" s="200">
        <f t="shared" ref="BK10:BK39" si="5">(BF10-$BL$13)/($BL$11-$BL$13)</f>
        <v>0.98571428571428577</v>
      </c>
      <c r="BL10" s="66" t="s">
        <v>54</v>
      </c>
      <c r="BM10" s="46">
        <v>1991</v>
      </c>
      <c r="BN10" s="197">
        <v>74.876716613769503</v>
      </c>
      <c r="BO10" s="169"/>
      <c r="BP10" s="195">
        <v>75.043513572785301</v>
      </c>
      <c r="BR10" s="192"/>
      <c r="BS10" s="200">
        <f t="shared" ref="BS10:BS39" si="6">(BN10-$BT$11)/($BT$13-$BT$11)</f>
        <v>3.2832059540282746E-2</v>
      </c>
      <c r="BT10" s="35" t="s">
        <v>54</v>
      </c>
      <c r="BU10" s="46">
        <v>1991</v>
      </c>
      <c r="BV10" s="74">
        <v>53</v>
      </c>
      <c r="BW10" s="205"/>
      <c r="BX10" s="217">
        <v>47.6475539207458</v>
      </c>
      <c r="BY10" s="198"/>
      <c r="BZ10" s="198"/>
      <c r="CA10" s="200">
        <f t="shared" ref="CA10:CA39" si="7">(BV10-$CB$11)/($CB$13-$CB$11)</f>
        <v>0.34834123222748825</v>
      </c>
      <c r="CB10" s="66" t="s">
        <v>54</v>
      </c>
      <c r="CC10" s="46">
        <v>1991</v>
      </c>
      <c r="CD10" s="197">
        <v>7.9181144860676414E-2</v>
      </c>
      <c r="CE10" s="169"/>
      <c r="CF10" s="195">
        <v>-0.28933112137019601</v>
      </c>
      <c r="CG10" s="200"/>
      <c r="CH10" s="200"/>
      <c r="CI10" s="200">
        <f t="shared" ref="CI10:CI39" si="8">(CD10-$CJ$11)/($CJ$13-$CJ$11)</f>
        <v>3.3319873768667671E-4</v>
      </c>
      <c r="CJ10" s="66" t="s">
        <v>54</v>
      </c>
      <c r="CK10" s="154">
        <v>1991</v>
      </c>
      <c r="CM10" s="220">
        <v>2.09119170910737</v>
      </c>
      <c r="CN10" s="171"/>
      <c r="CO10" s="201"/>
      <c r="CP10" s="201"/>
      <c r="CQ10" s="132">
        <f t="shared" ref="CQ10:CQ13" si="9">CM10-$CR$11/($CR$13-$CR$11)</f>
        <v>0.91348234466729927</v>
      </c>
      <c r="CR10" s="52" t="s">
        <v>54</v>
      </c>
      <c r="CS10" s="61"/>
      <c r="CT10" s="83"/>
      <c r="CU10" s="84"/>
      <c r="CV10" s="61"/>
      <c r="CW10" s="61"/>
      <c r="CX10" s="61"/>
      <c r="CY10" s="61"/>
      <c r="CZ10" s="61"/>
      <c r="DA10" s="61"/>
      <c r="DB10" s="61"/>
      <c r="DC10" s="86"/>
      <c r="DD10" s="82"/>
      <c r="DE10" s="82"/>
      <c r="DF10" s="82"/>
      <c r="DG10" s="85"/>
      <c r="DH10" s="61"/>
      <c r="DI10" s="61"/>
      <c r="DJ10" s="61"/>
      <c r="DK10" s="61"/>
      <c r="DL10" s="61"/>
      <c r="DM10" s="61"/>
      <c r="DN10" s="61"/>
      <c r="DO10" s="61"/>
    </row>
    <row r="11" spans="1:119" s="49" customFormat="1">
      <c r="A11" s="46">
        <v>1992</v>
      </c>
      <c r="B11" s="209"/>
      <c r="C11" s="191"/>
      <c r="D11" s="211">
        <v>9650.4120774627008</v>
      </c>
      <c r="E11" s="221"/>
      <c r="F11" s="188"/>
      <c r="G11" s="200">
        <f t="shared" ref="G11:G12" si="10">(D11-$H$11)/($H$13-$H$11)</f>
        <v>0.18186952637526813</v>
      </c>
      <c r="H11" s="42">
        <v>7397</v>
      </c>
      <c r="I11" s="46">
        <v>1992</v>
      </c>
      <c r="J11" s="44">
        <v>29.266666666666666</v>
      </c>
      <c r="L11" s="211">
        <v>29.1037080251327</v>
      </c>
      <c r="M11" s="191"/>
      <c r="N11" s="191"/>
      <c r="O11" s="222">
        <f t="shared" si="1"/>
        <v>0.67846270928462715</v>
      </c>
      <c r="P11" s="53">
        <v>35.21</v>
      </c>
      <c r="Q11" s="46">
        <v>1992</v>
      </c>
      <c r="R11" s="223">
        <v>4.9628624155186207</v>
      </c>
      <c r="S11" s="169"/>
      <c r="T11" s="195">
        <v>5.4681098691723102</v>
      </c>
      <c r="U11" s="173"/>
      <c r="V11" s="173"/>
      <c r="W11" s="224">
        <f t="shared" ref="W11:W40" si="11">(R11-$X$11)/($X$13-$X$11)</f>
        <v>0.97570725873921604</v>
      </c>
      <c r="X11" s="53">
        <v>11.43</v>
      </c>
      <c r="Y11" s="46">
        <v>1992</v>
      </c>
      <c r="Z11" s="208">
        <v>35.1</v>
      </c>
      <c r="AB11" s="215">
        <v>36.666690935546299</v>
      </c>
      <c r="AE11" s="225">
        <f t="shared" si="2"/>
        <v>3.4952509202723005E-2</v>
      </c>
      <c r="AF11" s="50">
        <v>36.200000000000003</v>
      </c>
      <c r="AG11" s="46">
        <v>1992</v>
      </c>
      <c r="AH11" s="197">
        <v>65.769659360773787</v>
      </c>
      <c r="AJ11" s="195">
        <v>65.769758500574397</v>
      </c>
      <c r="AK11" s="192"/>
      <c r="AL11" s="192"/>
      <c r="AM11" s="200">
        <f t="shared" si="3"/>
        <v>2.5041876385454298E-2</v>
      </c>
      <c r="AN11" s="50">
        <v>65.432919226293407</v>
      </c>
      <c r="AO11" s="46">
        <v>1992</v>
      </c>
      <c r="AP11" s="226"/>
      <c r="AQ11" s="195">
        <v>18.014285315131499</v>
      </c>
      <c r="AS11" s="192"/>
      <c r="AT11" s="192"/>
      <c r="AU11" s="200">
        <f t="shared" si="4"/>
        <v>7.9971614043279404E-2</v>
      </c>
      <c r="AV11" s="50">
        <v>18.953426050812901</v>
      </c>
      <c r="AW11" s="46">
        <v>1992</v>
      </c>
      <c r="AY11" s="195">
        <v>59.649999999999899</v>
      </c>
      <c r="AZ11" s="195">
        <v>59.649999999999899</v>
      </c>
      <c r="BA11" s="192"/>
      <c r="BB11" s="192"/>
      <c r="BC11" s="200">
        <f t="shared" si="0"/>
        <v>2.1857923497267503E-2</v>
      </c>
      <c r="BD11" s="50">
        <v>59.129999999999903</v>
      </c>
      <c r="BE11" s="46">
        <v>1992</v>
      </c>
      <c r="BF11" s="74">
        <v>421</v>
      </c>
      <c r="BG11" s="205"/>
      <c r="BH11" s="217">
        <v>420.51783134788201</v>
      </c>
      <c r="BI11" s="192"/>
      <c r="BJ11" s="192"/>
      <c r="BK11" s="200">
        <f t="shared" si="5"/>
        <v>0.97142857142857142</v>
      </c>
      <c r="BL11" s="71">
        <v>417</v>
      </c>
      <c r="BM11" s="46">
        <v>1992</v>
      </c>
      <c r="BN11" s="197">
        <v>75.322822570800795</v>
      </c>
      <c r="BO11" s="169"/>
      <c r="BP11" s="195">
        <v>75.697741931049606</v>
      </c>
      <c r="BR11" s="192"/>
      <c r="BS11" s="200">
        <f t="shared" si="6"/>
        <v>5.8960078396213977E-2</v>
      </c>
      <c r="BT11" s="50">
        <v>74.316146850585895</v>
      </c>
      <c r="BU11" s="46">
        <v>1992</v>
      </c>
      <c r="BV11" s="74">
        <v>50</v>
      </c>
      <c r="BW11" s="205"/>
      <c r="BX11" s="217">
        <v>47.155426025390597</v>
      </c>
      <c r="BY11" s="198"/>
      <c r="BZ11" s="198"/>
      <c r="CA11" s="200">
        <f t="shared" si="7"/>
        <v>0.43720379146919441</v>
      </c>
      <c r="CB11" s="66">
        <v>64.760000000000005</v>
      </c>
      <c r="CC11" s="46">
        <v>1992</v>
      </c>
      <c r="CD11" s="197">
        <v>0.12536350757183598</v>
      </c>
      <c r="CE11" s="169"/>
      <c r="CF11" s="195">
        <v>-0.277754561975598</v>
      </c>
      <c r="CG11" s="200"/>
      <c r="CH11" s="200"/>
      <c r="CI11" s="200">
        <f t="shared" si="8"/>
        <v>8.5491359357219856E-4</v>
      </c>
      <c r="CJ11" s="129">
        <v>4.9686288072233464E-2</v>
      </c>
      <c r="CK11" s="154">
        <v>1992</v>
      </c>
      <c r="CM11" s="220">
        <v>2.0738129999900798</v>
      </c>
      <c r="CN11" s="171"/>
      <c r="CO11" s="201"/>
      <c r="CP11" s="201"/>
      <c r="CQ11" s="132">
        <f t="shared" si="9"/>
        <v>0.89610363555000916</v>
      </c>
      <c r="CR11" s="227">
        <v>1.9414788251263935</v>
      </c>
      <c r="CS11" s="87"/>
      <c r="CT11" s="83"/>
      <c r="CU11" s="84"/>
      <c r="CV11" s="61"/>
      <c r="CW11" s="61"/>
      <c r="CX11" s="61"/>
      <c r="CY11" s="61"/>
      <c r="CZ11" s="87"/>
      <c r="DA11" s="61"/>
      <c r="DB11" s="61"/>
      <c r="DC11" s="86"/>
      <c r="DD11" s="82"/>
      <c r="DE11" s="82"/>
      <c r="DF11" s="82"/>
      <c r="DG11" s="85"/>
      <c r="DH11" s="86"/>
      <c r="DI11" s="61"/>
      <c r="DJ11" s="61"/>
      <c r="DK11" s="61"/>
      <c r="DL11" s="61"/>
      <c r="DM11" s="61"/>
      <c r="DN11" s="61"/>
      <c r="DO11" s="61"/>
    </row>
    <row r="12" spans="1:119" s="49" customFormat="1">
      <c r="A12" s="46">
        <v>1993</v>
      </c>
      <c r="B12" s="209"/>
      <c r="C12" s="191"/>
      <c r="D12" s="211">
        <v>9823.0217023643108</v>
      </c>
      <c r="E12" s="221"/>
      <c r="F12" s="188"/>
      <c r="G12" s="200">
        <f t="shared" si="10"/>
        <v>0.19580059164408295</v>
      </c>
      <c r="H12" s="66" t="s">
        <v>55</v>
      </c>
      <c r="I12" s="46">
        <v>1993</v>
      </c>
      <c r="J12" s="44">
        <v>26.45</v>
      </c>
      <c r="L12" s="211">
        <v>29.4900139913867</v>
      </c>
      <c r="M12" s="191"/>
      <c r="N12" s="191"/>
      <c r="O12" s="222">
        <f t="shared" si="1"/>
        <v>1</v>
      </c>
      <c r="P12" s="69" t="s">
        <v>55</v>
      </c>
      <c r="Q12" s="46">
        <v>1993</v>
      </c>
      <c r="R12" s="223">
        <v>5.2308481712623953</v>
      </c>
      <c r="S12" s="169"/>
      <c r="T12" s="195">
        <v>5.5135591932951398</v>
      </c>
      <c r="U12" s="173"/>
      <c r="V12" s="173"/>
      <c r="W12" s="224">
        <f t="shared" si="11"/>
        <v>0.9352758246306615</v>
      </c>
      <c r="X12" s="35" t="s">
        <v>55</v>
      </c>
      <c r="Y12" s="46">
        <v>1993</v>
      </c>
      <c r="Z12" s="44">
        <v>34.299999999999997</v>
      </c>
      <c r="AB12" s="215">
        <v>36.347155945941097</v>
      </c>
      <c r="AE12" s="225">
        <f t="shared" si="2"/>
        <v>6.0372515895612565E-2</v>
      </c>
      <c r="AF12" s="66" t="s">
        <v>55</v>
      </c>
      <c r="AG12" s="46">
        <v>1993</v>
      </c>
      <c r="AH12" s="197">
        <v>65.884025986239863</v>
      </c>
      <c r="AJ12" s="195">
        <v>65.992139302752506</v>
      </c>
      <c r="AK12" s="192"/>
      <c r="AL12" s="192"/>
      <c r="AM12" s="200">
        <f t="shared" si="3"/>
        <v>3.3546817152204186E-2</v>
      </c>
      <c r="AN12" s="35" t="s">
        <v>55</v>
      </c>
      <c r="AO12" s="46">
        <v>1993</v>
      </c>
      <c r="AP12" s="226"/>
      <c r="AQ12" s="195">
        <v>17.544714947290899</v>
      </c>
      <c r="AS12" s="192"/>
      <c r="AT12" s="192"/>
      <c r="AU12" s="200">
        <f t="shared" si="4"/>
        <v>0.11995742106491049</v>
      </c>
      <c r="AV12" s="66" t="s">
        <v>55</v>
      </c>
      <c r="AW12" s="46">
        <v>1993</v>
      </c>
      <c r="AY12" s="195">
        <v>59.909999999999897</v>
      </c>
      <c r="AZ12" s="195">
        <v>59.909999999999897</v>
      </c>
      <c r="BA12" s="192"/>
      <c r="BB12" s="192"/>
      <c r="BC12" s="200">
        <f t="shared" si="0"/>
        <v>3.2786885245901252E-2</v>
      </c>
      <c r="BD12" s="66" t="s">
        <v>55</v>
      </c>
      <c r="BE12" s="46">
        <v>1993</v>
      </c>
      <c r="BF12" s="74">
        <v>422</v>
      </c>
      <c r="BG12" s="205"/>
      <c r="BH12" s="217">
        <v>423.16224862076302</v>
      </c>
      <c r="BI12" s="192"/>
      <c r="BJ12" s="192"/>
      <c r="BK12" s="200">
        <f t="shared" si="5"/>
        <v>0.9642857142857143</v>
      </c>
      <c r="BL12" s="66" t="s">
        <v>55</v>
      </c>
      <c r="BM12" s="46">
        <v>1993</v>
      </c>
      <c r="BN12" s="197">
        <v>75.750183105468807</v>
      </c>
      <c r="BO12" s="169"/>
      <c r="BP12" s="195">
        <v>76.330343656225693</v>
      </c>
      <c r="BR12" s="192"/>
      <c r="BS12" s="200">
        <f t="shared" si="6"/>
        <v>8.3990194968504892E-2</v>
      </c>
      <c r="BT12" s="35" t="s">
        <v>55</v>
      </c>
      <c r="BU12" s="46">
        <v>1993</v>
      </c>
      <c r="BV12" s="74">
        <v>44</v>
      </c>
      <c r="BW12" s="205"/>
      <c r="BX12" s="217">
        <v>46.301966190338099</v>
      </c>
      <c r="BY12" s="198"/>
      <c r="BZ12" s="198"/>
      <c r="CA12" s="200">
        <f t="shared" si="7"/>
        <v>0.61492890995260674</v>
      </c>
      <c r="CB12" s="66" t="s">
        <v>55</v>
      </c>
      <c r="CC12" s="46">
        <v>1993</v>
      </c>
      <c r="CD12" s="197">
        <v>0.1788999268439625</v>
      </c>
      <c r="CE12" s="169"/>
      <c r="CF12" s="195">
        <v>-5.6748880073428098E-2</v>
      </c>
      <c r="CG12" s="200"/>
      <c r="CH12" s="200"/>
      <c r="CI12" s="200">
        <f t="shared" si="8"/>
        <v>1.4597060646692897E-3</v>
      </c>
      <c r="CJ12" s="66" t="s">
        <v>55</v>
      </c>
      <c r="CK12" s="154">
        <v>1993</v>
      </c>
      <c r="CM12" s="220">
        <v>2.0579371230735202</v>
      </c>
      <c r="CN12" s="171"/>
      <c r="CO12" s="201"/>
      <c r="CP12" s="201"/>
      <c r="CQ12" s="132">
        <f t="shared" si="9"/>
        <v>0.88022775863344949</v>
      </c>
      <c r="CR12" s="52" t="s">
        <v>55</v>
      </c>
      <c r="CS12" s="61"/>
      <c r="CT12" s="83"/>
      <c r="CU12" s="84"/>
      <c r="CV12" s="61"/>
      <c r="CW12" s="61"/>
      <c r="CX12" s="61"/>
      <c r="CY12" s="61"/>
      <c r="CZ12" s="61"/>
      <c r="DA12" s="61"/>
      <c r="DB12" s="61"/>
      <c r="DC12" s="86"/>
      <c r="DD12" s="82"/>
      <c r="DE12" s="82"/>
      <c r="DF12" s="82"/>
      <c r="DG12" s="85"/>
      <c r="DH12" s="61"/>
      <c r="DI12" s="61"/>
      <c r="DJ12" s="61"/>
      <c r="DK12" s="61"/>
      <c r="DL12" s="61"/>
      <c r="DM12" s="61"/>
      <c r="DN12" s="61"/>
      <c r="DO12" s="61"/>
    </row>
    <row r="13" spans="1:119" s="49" customFormat="1">
      <c r="A13" s="46">
        <v>1994</v>
      </c>
      <c r="B13" s="228">
        <v>9775.6717357410562</v>
      </c>
      <c r="C13" s="191"/>
      <c r="D13" s="211">
        <v>9998.8366768903707</v>
      </c>
      <c r="E13" s="221"/>
      <c r="F13" s="188"/>
      <c r="G13" s="200">
        <f t="shared" ref="G13:G39" si="12">(B13-$H$11)/($H$13-$H$11)</f>
        <v>0.1919790464904986</v>
      </c>
      <c r="H13" s="116">
        <v>19787.267475668399</v>
      </c>
      <c r="I13" s="46">
        <v>1994</v>
      </c>
      <c r="J13" s="44">
        <v>30.8</v>
      </c>
      <c r="L13" s="211">
        <v>29.898158910560799</v>
      </c>
      <c r="M13" s="191"/>
      <c r="N13" s="191"/>
      <c r="O13" s="222">
        <f t="shared" si="1"/>
        <v>0.50342465753424648</v>
      </c>
      <c r="P13" s="50">
        <v>26.45</v>
      </c>
      <c r="Q13" s="46">
        <v>1994</v>
      </c>
      <c r="R13" s="223">
        <v>5.4861888271053676</v>
      </c>
      <c r="S13" s="169"/>
      <c r="T13" s="195">
        <v>5.5759635138444104</v>
      </c>
      <c r="U13" s="173"/>
      <c r="V13" s="173"/>
      <c r="W13" s="224">
        <f t="shared" si="11"/>
        <v>0.89675217671028107</v>
      </c>
      <c r="X13" s="55">
        <v>4.8018463949545183</v>
      </c>
      <c r="Y13" s="46">
        <v>1994</v>
      </c>
      <c r="Z13" s="208">
        <v>33.200000000000003</v>
      </c>
      <c r="AB13" s="215">
        <v>35.707150221270702</v>
      </c>
      <c r="AE13" s="225">
        <f t="shared" si="2"/>
        <v>9.5325025098335348E-2</v>
      </c>
      <c r="AF13" s="50">
        <v>4.7287258313830902</v>
      </c>
      <c r="AG13" s="46">
        <v>1994</v>
      </c>
      <c r="AH13" s="197">
        <v>66.087433613855126</v>
      </c>
      <c r="AJ13" s="195">
        <v>66.218453745970606</v>
      </c>
      <c r="AK13" s="192"/>
      <c r="AL13" s="192"/>
      <c r="AM13" s="200">
        <f t="shared" si="3"/>
        <v>4.8673343945513203E-2</v>
      </c>
      <c r="AN13" s="203">
        <v>78.88</v>
      </c>
      <c r="AO13" s="46">
        <v>1994</v>
      </c>
      <c r="AP13" s="226"/>
      <c r="AQ13" s="195">
        <v>17.0751445794502</v>
      </c>
      <c r="AS13" s="192"/>
      <c r="AT13" s="192"/>
      <c r="AU13" s="200">
        <f t="shared" si="4"/>
        <v>0.15994322808655004</v>
      </c>
      <c r="AV13" s="50">
        <v>7.21</v>
      </c>
      <c r="AW13" s="46">
        <v>1994</v>
      </c>
      <c r="AY13" s="195">
        <v>60.169999999999902</v>
      </c>
      <c r="AZ13" s="195">
        <v>60.169999999999902</v>
      </c>
      <c r="BA13" s="192"/>
      <c r="BB13" s="192"/>
      <c r="BC13" s="200">
        <f t="shared" si="0"/>
        <v>4.3715846994535304E-2</v>
      </c>
      <c r="BD13" s="66">
        <v>82.92</v>
      </c>
      <c r="BE13" s="46">
        <v>1994</v>
      </c>
      <c r="BF13" s="74">
        <v>425</v>
      </c>
      <c r="BG13" s="205"/>
      <c r="BH13" s="217">
        <v>425.769467677921</v>
      </c>
      <c r="BI13" s="192"/>
      <c r="BJ13" s="192"/>
      <c r="BK13" s="200">
        <f t="shared" si="5"/>
        <v>0.94285714285714284</v>
      </c>
      <c r="BL13" s="71">
        <v>557</v>
      </c>
      <c r="BM13" s="46">
        <v>1994</v>
      </c>
      <c r="BN13" s="197">
        <v>76.172370910644503</v>
      </c>
      <c r="BO13" s="169"/>
      <c r="BP13" s="195">
        <v>76.941603163727805</v>
      </c>
      <c r="BR13" s="192"/>
      <c r="BS13" s="200">
        <f t="shared" si="6"/>
        <v>0.10871734949426486</v>
      </c>
      <c r="BT13" s="35">
        <v>91.39</v>
      </c>
      <c r="BU13" s="46">
        <v>1994</v>
      </c>
      <c r="BV13" s="74">
        <v>48</v>
      </c>
      <c r="BW13" s="205"/>
      <c r="BX13" s="217">
        <v>45.173947334289501</v>
      </c>
      <c r="BY13" s="198"/>
      <c r="BZ13" s="198"/>
      <c r="CA13" s="200">
        <f t="shared" si="7"/>
        <v>0.49644549763033186</v>
      </c>
      <c r="CB13" s="229">
        <v>31</v>
      </c>
      <c r="CC13" s="46">
        <v>1994</v>
      </c>
      <c r="CD13" s="197">
        <v>0.35990019862702527</v>
      </c>
      <c r="CE13" s="169"/>
      <c r="CF13" s="195">
        <v>0.365945929661393</v>
      </c>
      <c r="CG13" s="200"/>
      <c r="CH13" s="200"/>
      <c r="CI13" s="200">
        <f t="shared" si="8"/>
        <v>3.5044375414701196E-3</v>
      </c>
      <c r="CJ13" s="66">
        <v>88.57</v>
      </c>
      <c r="CK13" s="154">
        <v>1994</v>
      </c>
      <c r="CM13" s="220">
        <v>2.0435642772306499</v>
      </c>
      <c r="CN13" s="171"/>
      <c r="CO13" s="201"/>
      <c r="CP13" s="201"/>
      <c r="CQ13" s="132">
        <f t="shared" si="9"/>
        <v>0.86585491279057925</v>
      </c>
      <c r="CR13" s="52">
        <v>3.59</v>
      </c>
      <c r="CS13" s="61"/>
      <c r="CT13" s="83"/>
      <c r="CU13" s="84"/>
      <c r="CV13" s="61"/>
      <c r="CW13" s="61"/>
      <c r="CX13" s="61"/>
      <c r="CY13" s="61"/>
      <c r="CZ13" s="61"/>
      <c r="DA13" s="61"/>
      <c r="DB13" s="61"/>
      <c r="DC13" s="86"/>
      <c r="DD13" s="82"/>
      <c r="DE13" s="82"/>
      <c r="DF13" s="82"/>
      <c r="DG13" s="85"/>
      <c r="DH13" s="61"/>
      <c r="DI13" s="61"/>
      <c r="DJ13" s="61"/>
      <c r="DK13" s="61"/>
      <c r="DL13" s="61"/>
      <c r="DM13" s="61"/>
      <c r="DN13" s="61"/>
      <c r="DO13" s="61"/>
    </row>
    <row r="14" spans="1:119" s="61" customFormat="1">
      <c r="A14" s="46">
        <v>1995</v>
      </c>
      <c r="B14" s="228">
        <v>9888.0575987569009</v>
      </c>
      <c r="C14" s="210"/>
      <c r="D14" s="211">
        <v>10177.387267014799</v>
      </c>
      <c r="E14" s="212"/>
      <c r="F14" s="206"/>
      <c r="G14" s="132">
        <f t="shared" si="12"/>
        <v>0.2010495417995421</v>
      </c>
      <c r="H14" s="116"/>
      <c r="I14" s="46">
        <v>1995</v>
      </c>
      <c r="J14" s="44">
        <v>31.6</v>
      </c>
      <c r="L14" s="211">
        <v>30.306117049408801</v>
      </c>
      <c r="M14" s="210"/>
      <c r="N14" s="210"/>
      <c r="O14" s="213">
        <f t="shared" si="1"/>
        <v>0.41210045662100442</v>
      </c>
      <c r="P14" s="210"/>
      <c r="Q14" s="46">
        <v>1995</v>
      </c>
      <c r="R14" s="223">
        <v>5.6255705673930088</v>
      </c>
      <c r="S14" s="218"/>
      <c r="T14" s="195">
        <v>5.6502109211699398</v>
      </c>
      <c r="U14" s="69"/>
      <c r="V14" s="69"/>
      <c r="W14" s="214">
        <f t="shared" si="11"/>
        <v>0.87572343347452675</v>
      </c>
      <c r="X14" s="69"/>
      <c r="Y14" s="46">
        <v>1995</v>
      </c>
      <c r="Z14" s="208">
        <v>31.3</v>
      </c>
      <c r="AB14" s="215">
        <v>34.7805231341029</v>
      </c>
      <c r="AE14" s="216">
        <f t="shared" si="2"/>
        <v>0.15569754099394781</v>
      </c>
      <c r="AF14" s="66"/>
      <c r="AG14" s="46">
        <v>1995</v>
      </c>
      <c r="AH14" s="197">
        <v>66.273876105489478</v>
      </c>
      <c r="AJ14" s="195">
        <v>66.448693945203104</v>
      </c>
      <c r="AK14" s="87"/>
      <c r="AL14" s="87"/>
      <c r="AM14" s="132">
        <f t="shared" si="3"/>
        <v>6.2538248512674574E-2</v>
      </c>
      <c r="AO14" s="46">
        <v>1995</v>
      </c>
      <c r="AP14" s="226"/>
      <c r="AQ14" s="195">
        <v>16.6055742116095</v>
      </c>
      <c r="AS14" s="87"/>
      <c r="AT14" s="87"/>
      <c r="AU14" s="200">
        <f t="shared" si="4"/>
        <v>0.19992903510818957</v>
      </c>
      <c r="AW14" s="46">
        <v>1995</v>
      </c>
      <c r="AY14" s="195">
        <v>60.43</v>
      </c>
      <c r="AZ14" s="195">
        <v>60.43</v>
      </c>
      <c r="BA14" s="87"/>
      <c r="BB14" s="87"/>
      <c r="BC14" s="132">
        <f t="shared" si="0"/>
        <v>5.4644808743173234E-2</v>
      </c>
      <c r="BE14" s="46">
        <v>1995</v>
      </c>
      <c r="BF14" s="74">
        <v>428</v>
      </c>
      <c r="BG14" s="196"/>
      <c r="BH14" s="217">
        <v>428.34682953543899</v>
      </c>
      <c r="BI14" s="87"/>
      <c r="BJ14" s="87"/>
      <c r="BK14" s="132">
        <f t="shared" si="5"/>
        <v>0.92142857142857137</v>
      </c>
      <c r="BM14" s="46">
        <v>1995</v>
      </c>
      <c r="BN14" s="197">
        <v>76.581192016601605</v>
      </c>
      <c r="BO14" s="218"/>
      <c r="BP14" s="195">
        <v>77.531838821056397</v>
      </c>
      <c r="BR14" s="87"/>
      <c r="BS14" s="200">
        <f t="shared" si="6"/>
        <v>0.13266162864317688</v>
      </c>
      <c r="BU14" s="46">
        <v>1995</v>
      </c>
      <c r="BV14" s="74">
        <v>42</v>
      </c>
      <c r="BW14" s="196"/>
      <c r="BX14" s="217">
        <v>43.852001667022698</v>
      </c>
      <c r="BY14" s="219"/>
      <c r="BZ14" s="219"/>
      <c r="CA14" s="132">
        <f t="shared" si="7"/>
        <v>0.67417061611374407</v>
      </c>
      <c r="CC14" s="46">
        <v>1995</v>
      </c>
      <c r="CD14" s="197">
        <v>0.68145700073126225</v>
      </c>
      <c r="CE14" s="218"/>
      <c r="CF14" s="195">
        <v>0.98258988559245997</v>
      </c>
      <c r="CG14" s="132"/>
      <c r="CH14" s="132"/>
      <c r="CI14" s="132">
        <f t="shared" si="8"/>
        <v>7.1370139368801206E-3</v>
      </c>
      <c r="CJ14" s="132"/>
      <c r="CK14" s="154">
        <v>1995</v>
      </c>
      <c r="CL14" s="49"/>
      <c r="CM14" s="220">
        <v>2.0306946425053898</v>
      </c>
      <c r="CN14" s="220">
        <v>2.0306946425053898</v>
      </c>
      <c r="CO14" s="201"/>
      <c r="CP14" s="201"/>
      <c r="CQ14" s="132">
        <f>CN14-$CR$11/($CR$13-$CR$11)</f>
        <v>0.8529852780653191</v>
      </c>
      <c r="CR14" s="48"/>
      <c r="CT14" s="83"/>
      <c r="CU14" s="84"/>
      <c r="DC14" s="86"/>
      <c r="DD14" s="82"/>
      <c r="DE14" s="82"/>
      <c r="DF14" s="82"/>
      <c r="DG14" s="85"/>
    </row>
    <row r="15" spans="1:119" s="49" customFormat="1">
      <c r="A15" s="46">
        <v>1996</v>
      </c>
      <c r="B15" s="228">
        <v>10108.651367751652</v>
      </c>
      <c r="C15" s="191"/>
      <c r="D15" s="211">
        <v>10358.2818015213</v>
      </c>
      <c r="E15" s="221"/>
      <c r="F15" s="188"/>
      <c r="G15" s="200">
        <f t="shared" si="12"/>
        <v>0.218853335739257</v>
      </c>
      <c r="H15" s="230"/>
      <c r="I15" s="46">
        <v>1996</v>
      </c>
      <c r="J15" s="44">
        <v>29.825000000000003</v>
      </c>
      <c r="L15" s="211">
        <v>30.6918727543726</v>
      </c>
      <c r="M15" s="191"/>
      <c r="N15" s="191"/>
      <c r="O15" s="222">
        <f t="shared" si="1"/>
        <v>0.6147260273972599</v>
      </c>
      <c r="P15" s="191"/>
      <c r="Q15" s="46">
        <v>1996</v>
      </c>
      <c r="R15" s="223">
        <v>5.700035376119625</v>
      </c>
      <c r="S15" s="169"/>
      <c r="T15" s="195">
        <v>5.7302193678322997</v>
      </c>
      <c r="U15" s="173"/>
      <c r="V15" s="173"/>
      <c r="W15" s="224">
        <f t="shared" si="11"/>
        <v>0.86448881020479251</v>
      </c>
      <c r="X15" s="173"/>
      <c r="Y15" s="46">
        <v>1996</v>
      </c>
      <c r="Z15" s="44">
        <v>29.7</v>
      </c>
      <c r="AB15" s="215">
        <v>33.6128905960136</v>
      </c>
      <c r="AE15" s="225">
        <f t="shared" si="2"/>
        <v>0.20653755437972671</v>
      </c>
      <c r="AF15" s="48"/>
      <c r="AG15" s="46">
        <v>1996</v>
      </c>
      <c r="AH15" s="197">
        <v>66.558013127174803</v>
      </c>
      <c r="AJ15" s="195">
        <v>66.682852035176396</v>
      </c>
      <c r="AK15" s="192"/>
      <c r="AL15" s="192"/>
      <c r="AM15" s="200">
        <f t="shared" si="3"/>
        <v>8.366826375292695E-2</v>
      </c>
      <c r="AO15" s="46">
        <v>1996</v>
      </c>
      <c r="AP15" s="226"/>
      <c r="AQ15" s="195">
        <v>16.136003843768801</v>
      </c>
      <c r="AS15" s="192"/>
      <c r="AT15" s="192"/>
      <c r="AU15" s="200">
        <f t="shared" si="4"/>
        <v>0.23991484212982914</v>
      </c>
      <c r="AW15" s="46">
        <v>1996</v>
      </c>
      <c r="AY15" s="195">
        <v>60.689999999999898</v>
      </c>
      <c r="AZ15" s="195">
        <v>60.689999999999898</v>
      </c>
      <c r="BA15" s="192"/>
      <c r="BB15" s="192"/>
      <c r="BC15" s="200">
        <f t="shared" si="0"/>
        <v>6.557377049180281E-2</v>
      </c>
      <c r="BE15" s="46">
        <v>1996</v>
      </c>
      <c r="BF15" s="74">
        <v>430</v>
      </c>
      <c r="BG15" s="205"/>
      <c r="BH15" s="217">
        <v>430.90167524293003</v>
      </c>
      <c r="BI15" s="192"/>
      <c r="BJ15" s="192"/>
      <c r="BK15" s="200">
        <f t="shared" si="5"/>
        <v>0.90714285714285714</v>
      </c>
      <c r="BM15" s="46">
        <v>1996</v>
      </c>
      <c r="BN15" s="197">
        <v>76.995689392089801</v>
      </c>
      <c r="BO15" s="169"/>
      <c r="BP15" s="195">
        <v>78.1013994700523</v>
      </c>
      <c r="BR15" s="192"/>
      <c r="BS15" s="200">
        <f t="shared" si="6"/>
        <v>0.15693836171923825</v>
      </c>
      <c r="BU15" s="46">
        <v>1996</v>
      </c>
      <c r="BV15" s="74">
        <v>41</v>
      </c>
      <c r="BW15" s="205"/>
      <c r="BX15" s="217">
        <v>42.410626411437903</v>
      </c>
      <c r="BY15" s="198"/>
      <c r="BZ15" s="198"/>
      <c r="CA15" s="200">
        <f t="shared" si="7"/>
        <v>0.70379146919431279</v>
      </c>
      <c r="CB15" s="61"/>
      <c r="CC15" s="46">
        <v>1996</v>
      </c>
      <c r="CD15" s="197">
        <v>1.3234698167089214</v>
      </c>
      <c r="CE15" s="169"/>
      <c r="CF15" s="195">
        <v>1.7854429949074899</v>
      </c>
      <c r="CG15" s="200"/>
      <c r="CH15" s="200"/>
      <c r="CI15" s="200">
        <f t="shared" si="8"/>
        <v>1.4389731296953714E-2</v>
      </c>
      <c r="CJ15" s="200"/>
      <c r="CK15" s="154">
        <v>1996</v>
      </c>
      <c r="CL15" s="231">
        <v>1.974266569368037</v>
      </c>
      <c r="CN15" s="220">
        <v>2.0193283801122499</v>
      </c>
      <c r="CO15" s="201"/>
      <c r="CP15" s="201"/>
      <c r="CQ15" s="132">
        <f>CL15-$CR$11/($CR$13-$CR$11)</f>
        <v>0.79655720492796633</v>
      </c>
      <c r="CR15" s="48"/>
      <c r="CS15" s="61"/>
      <c r="CT15" s="83"/>
      <c r="CU15" s="84"/>
      <c r="CV15" s="61"/>
      <c r="CW15" s="61"/>
      <c r="CX15" s="61"/>
      <c r="CY15" s="61"/>
      <c r="CZ15" s="61"/>
      <c r="DA15" s="61"/>
      <c r="DB15" s="61"/>
      <c r="DC15" s="86"/>
      <c r="DD15" s="82"/>
      <c r="DE15" s="82"/>
      <c r="DF15" s="82"/>
      <c r="DG15" s="85"/>
      <c r="DH15" s="61"/>
      <c r="DI15" s="61"/>
      <c r="DJ15" s="61"/>
      <c r="DK15" s="61"/>
      <c r="DL15" s="61"/>
      <c r="DM15" s="61"/>
      <c r="DN15" s="61"/>
      <c r="DO15" s="61"/>
    </row>
    <row r="16" spans="1:119" s="49" customFormat="1">
      <c r="A16" s="46">
        <v>1997</v>
      </c>
      <c r="B16" s="228">
        <v>10356.613028996466</v>
      </c>
      <c r="C16" s="191"/>
      <c r="D16" s="211">
        <v>10541.312764099899</v>
      </c>
      <c r="E16" s="221"/>
      <c r="F16" s="188"/>
      <c r="G16" s="200">
        <f t="shared" si="12"/>
        <v>0.23886595142586364</v>
      </c>
      <c r="H16" s="230"/>
      <c r="I16" s="46">
        <v>1997</v>
      </c>
      <c r="J16" s="44">
        <v>30.2</v>
      </c>
      <c r="L16" s="211">
        <v>31.034608536720501</v>
      </c>
      <c r="M16" s="191"/>
      <c r="N16" s="191"/>
      <c r="O16" s="222">
        <f t="shared" si="1"/>
        <v>0.57191780821917815</v>
      </c>
      <c r="P16" s="191"/>
      <c r="Q16" s="46">
        <v>1997</v>
      </c>
      <c r="R16" s="223">
        <v>5.7033838090606128</v>
      </c>
      <c r="S16" s="169"/>
      <c r="T16" s="195">
        <v>5.8094348853403899</v>
      </c>
      <c r="U16" s="173"/>
      <c r="V16" s="173"/>
      <c r="W16" s="224">
        <f t="shared" si="11"/>
        <v>0.86398362683993524</v>
      </c>
      <c r="X16" s="173"/>
      <c r="Y16" s="46">
        <v>1997</v>
      </c>
      <c r="Z16" s="208">
        <v>29.6</v>
      </c>
      <c r="AB16" s="215">
        <v>32.256468893756001</v>
      </c>
      <c r="AE16" s="225">
        <f t="shared" si="2"/>
        <v>0.20971505521633782</v>
      </c>
      <c r="AF16" s="48"/>
      <c r="AG16" s="46">
        <v>1997</v>
      </c>
      <c r="AH16" s="197">
        <v>66.842966850928676</v>
      </c>
      <c r="AJ16" s="195">
        <v>66.920920170302907</v>
      </c>
      <c r="AK16" s="192"/>
      <c r="AL16" s="192"/>
      <c r="AM16" s="200">
        <f t="shared" si="3"/>
        <v>0.10485901351856007</v>
      </c>
      <c r="AO16" s="46">
        <v>1997</v>
      </c>
      <c r="AP16" s="226"/>
      <c r="AQ16" s="195">
        <v>15.6664334759282</v>
      </c>
      <c r="AS16" s="192"/>
      <c r="AT16" s="192"/>
      <c r="AU16" s="200">
        <f t="shared" si="4"/>
        <v>0.27990064915146035</v>
      </c>
      <c r="AW16" s="46">
        <v>1997</v>
      </c>
      <c r="AY16" s="195">
        <v>60.949999999999903</v>
      </c>
      <c r="AZ16" s="195">
        <v>60.949999999999903</v>
      </c>
      <c r="BA16" s="192"/>
      <c r="BB16" s="192"/>
      <c r="BC16" s="200">
        <f t="shared" si="0"/>
        <v>7.6502732240436855E-2</v>
      </c>
      <c r="BE16" s="46">
        <v>1997</v>
      </c>
      <c r="BF16" s="74">
        <v>432</v>
      </c>
      <c r="BG16" s="205"/>
      <c r="BH16" s="217">
        <v>433.44134583324097</v>
      </c>
      <c r="BI16" s="192"/>
      <c r="BJ16" s="192"/>
      <c r="BK16" s="200">
        <f t="shared" si="5"/>
        <v>0.8928571428571429</v>
      </c>
      <c r="BM16" s="46">
        <v>1997</v>
      </c>
      <c r="BN16" s="197">
        <v>79.028350830078097</v>
      </c>
      <c r="BO16" s="169"/>
      <c r="BP16" s="195">
        <v>78.650661045086295</v>
      </c>
      <c r="BR16" s="192"/>
      <c r="BS16" s="200">
        <f t="shared" si="6"/>
        <v>0.27598948744934604</v>
      </c>
      <c r="BU16" s="46">
        <v>1997</v>
      </c>
      <c r="BV16" s="74">
        <v>39</v>
      </c>
      <c r="BW16" s="205"/>
      <c r="BX16" s="217">
        <v>40.918173313140798</v>
      </c>
      <c r="BY16" s="198"/>
      <c r="BZ16" s="198"/>
      <c r="CA16" s="200">
        <f t="shared" si="7"/>
        <v>0.76303317535545023</v>
      </c>
      <c r="CB16" s="61"/>
      <c r="CC16" s="46">
        <v>1997</v>
      </c>
      <c r="CD16" s="197">
        <v>2.0395084721135812</v>
      </c>
      <c r="CE16" s="169"/>
      <c r="CF16" s="195">
        <v>2.7667652778327398</v>
      </c>
      <c r="CG16" s="200"/>
      <c r="CH16" s="200"/>
      <c r="CI16" s="200">
        <f t="shared" si="8"/>
        <v>2.2478706870796224E-2</v>
      </c>
      <c r="CJ16" s="200"/>
      <c r="CK16" s="154">
        <v>1997</v>
      </c>
      <c r="CL16" s="231">
        <v>1.9605070794564228</v>
      </c>
      <c r="CN16" s="220">
        <v>2.0094656324326898</v>
      </c>
      <c r="CO16" s="201"/>
      <c r="CP16" s="201"/>
      <c r="CQ16" s="132">
        <f>CL16-$CR$11/($CR$13-$CR$11)</f>
        <v>0.78279771501635209</v>
      </c>
      <c r="CR16" s="48"/>
      <c r="CS16" s="61"/>
      <c r="CT16" s="83"/>
      <c r="CU16" s="84"/>
      <c r="CV16" s="61"/>
      <c r="CW16" s="61"/>
      <c r="CX16" s="61"/>
      <c r="CY16" s="61"/>
      <c r="CZ16" s="61"/>
      <c r="DA16" s="61"/>
      <c r="DB16" s="61"/>
      <c r="DC16" s="86"/>
      <c r="DD16" s="82"/>
      <c r="DE16" s="82"/>
      <c r="DF16" s="82"/>
      <c r="DG16" s="85"/>
      <c r="DH16" s="61"/>
      <c r="DI16" s="61"/>
      <c r="DJ16" s="61"/>
      <c r="DK16" s="61"/>
      <c r="DL16" s="61"/>
      <c r="DM16" s="61"/>
      <c r="DN16" s="61"/>
      <c r="DO16" s="61"/>
    </row>
    <row r="17" spans="1:119" s="49" customFormat="1">
      <c r="A17" s="46">
        <v>1998</v>
      </c>
      <c r="B17" s="228">
        <v>10528.367605905965</v>
      </c>
      <c r="C17" s="191"/>
      <c r="D17" s="211">
        <v>10726.570287643999</v>
      </c>
      <c r="E17" s="221"/>
      <c r="F17" s="188"/>
      <c r="G17" s="200">
        <f t="shared" si="12"/>
        <v>0.25272800704708293</v>
      </c>
      <c r="H17" s="230"/>
      <c r="I17" s="46">
        <v>1998</v>
      </c>
      <c r="J17" s="44">
        <v>32.474999999999994</v>
      </c>
      <c r="L17" s="211">
        <v>31.315828498154001</v>
      </c>
      <c r="M17" s="191"/>
      <c r="N17" s="191"/>
      <c r="O17" s="222">
        <f t="shared" si="1"/>
        <v>0.31221461187214683</v>
      </c>
      <c r="P17" s="191"/>
      <c r="Q17" s="46">
        <v>1998</v>
      </c>
      <c r="R17" s="223">
        <v>5.8572471977370277</v>
      </c>
      <c r="S17" s="169"/>
      <c r="T17" s="195">
        <v>5.8813684587537702</v>
      </c>
      <c r="U17" s="173"/>
      <c r="V17" s="173"/>
      <c r="W17" s="224">
        <f t="shared" si="11"/>
        <v>0.84077001444578514</v>
      </c>
      <c r="X17" s="173"/>
      <c r="Y17" s="46">
        <v>1998</v>
      </c>
      <c r="Z17" s="208">
        <v>29.9</v>
      </c>
      <c r="AB17" s="215">
        <v>30.764981593024601</v>
      </c>
      <c r="AE17" s="225">
        <f t="shared" si="2"/>
        <v>0.20018255270650437</v>
      </c>
      <c r="AF17" s="48"/>
      <c r="AG17" s="46">
        <v>1998</v>
      </c>
      <c r="AH17" s="197">
        <v>67.086240218348948</v>
      </c>
      <c r="AJ17" s="195">
        <v>67.162890524623805</v>
      </c>
      <c r="AK17" s="192"/>
      <c r="AL17" s="192"/>
      <c r="AM17" s="200">
        <f t="shared" si="3"/>
        <v>0.12295017929008951</v>
      </c>
      <c r="AO17" s="46">
        <v>1998</v>
      </c>
      <c r="AP17" s="226"/>
      <c r="AQ17" s="195">
        <v>15.1968631080875</v>
      </c>
      <c r="AS17" s="192"/>
      <c r="AT17" s="192"/>
      <c r="AU17" s="200">
        <f t="shared" si="4"/>
        <v>0.31988645617309991</v>
      </c>
      <c r="AW17" s="46">
        <v>1998</v>
      </c>
      <c r="AY17" s="195">
        <v>61.209999999999901</v>
      </c>
      <c r="AZ17" s="195">
        <v>61.209999999999901</v>
      </c>
      <c r="BA17" s="192"/>
      <c r="BB17" s="192"/>
      <c r="BC17" s="200">
        <f t="shared" si="0"/>
        <v>8.7431693989070608E-2</v>
      </c>
      <c r="BE17" s="46">
        <v>1998</v>
      </c>
      <c r="BF17" s="74">
        <v>436</v>
      </c>
      <c r="BG17" s="205"/>
      <c r="BH17" s="217">
        <v>435.97318232990801</v>
      </c>
      <c r="BI17" s="192"/>
      <c r="BJ17" s="192"/>
      <c r="BK17" s="200">
        <f t="shared" si="5"/>
        <v>0.86428571428571432</v>
      </c>
      <c r="BM17" s="46">
        <v>1998</v>
      </c>
      <c r="BN17" s="197">
        <v>80.205947875976605</v>
      </c>
      <c r="BO17" s="169"/>
      <c r="BP17" s="195">
        <v>79.180023305464999</v>
      </c>
      <c r="BR17" s="192"/>
      <c r="BS17" s="200">
        <f t="shared" si="6"/>
        <v>0.34496027193444734</v>
      </c>
      <c r="BU17" s="46">
        <v>1998</v>
      </c>
      <c r="BV17" s="74">
        <v>40</v>
      </c>
      <c r="BW17" s="205"/>
      <c r="BX17" s="217">
        <v>39.436856269836397</v>
      </c>
      <c r="BY17" s="198"/>
      <c r="BZ17" s="198"/>
      <c r="CA17" s="200">
        <f t="shared" si="7"/>
        <v>0.73341232227488151</v>
      </c>
      <c r="CB17" s="61"/>
      <c r="CC17" s="46">
        <v>1998</v>
      </c>
      <c r="CD17" s="197">
        <v>3.1364058261672962</v>
      </c>
      <c r="CE17" s="169"/>
      <c r="CF17" s="195">
        <v>3.9188167415559199</v>
      </c>
      <c r="CG17" s="200"/>
      <c r="CH17" s="200"/>
      <c r="CI17" s="200">
        <f t="shared" si="8"/>
        <v>3.4870182997093692E-2</v>
      </c>
      <c r="CJ17" s="200"/>
      <c r="CK17" s="154">
        <v>1998</v>
      </c>
      <c r="CL17" s="231">
        <v>1.9701421262369672</v>
      </c>
      <c r="CN17" s="220">
        <v>2.00110652301472</v>
      </c>
      <c r="CO17" s="201"/>
      <c r="CP17" s="201"/>
      <c r="CQ17" s="132">
        <f t="shared" ref="CQ17:CQ36" si="13">CL17-$CR$11/($CR$13-$CR$11)</f>
        <v>0.79243276179689648</v>
      </c>
      <c r="CR17" s="48"/>
      <c r="CS17" s="61"/>
      <c r="CT17" s="83"/>
      <c r="CU17" s="84"/>
      <c r="CV17" s="61"/>
      <c r="CW17" s="61"/>
      <c r="CX17" s="61"/>
      <c r="CY17" s="61"/>
      <c r="CZ17" s="61"/>
      <c r="DA17" s="61"/>
      <c r="DB17" s="61"/>
      <c r="DC17" s="86"/>
      <c r="DD17" s="82"/>
      <c r="DE17" s="82"/>
      <c r="DF17" s="82"/>
      <c r="DG17" s="85"/>
      <c r="DH17" s="61"/>
      <c r="DI17" s="61"/>
      <c r="DJ17" s="61"/>
      <c r="DK17" s="61"/>
      <c r="DL17" s="61"/>
      <c r="DM17" s="61"/>
      <c r="DN17" s="61"/>
      <c r="DO17" s="61"/>
    </row>
    <row r="18" spans="1:119" s="49" customFormat="1">
      <c r="A18" s="46">
        <v>1999</v>
      </c>
      <c r="B18" s="228">
        <v>10772.127236547436</v>
      </c>
      <c r="C18" s="191"/>
      <c r="D18" s="211">
        <v>10914.8601374467</v>
      </c>
      <c r="E18" s="221"/>
      <c r="F18" s="188"/>
      <c r="G18" s="200">
        <f t="shared" si="12"/>
        <v>0.27240148311369389</v>
      </c>
      <c r="H18" s="230"/>
      <c r="I18" s="46">
        <v>1999</v>
      </c>
      <c r="J18" s="44">
        <v>33.6</v>
      </c>
      <c r="L18" s="211">
        <v>31.520356470692001</v>
      </c>
      <c r="M18" s="191"/>
      <c r="N18" s="191"/>
      <c r="O18" s="222">
        <f t="shared" si="1"/>
        <v>0.18378995433789944</v>
      </c>
      <c r="P18" s="191"/>
      <c r="Q18" s="46">
        <v>1999</v>
      </c>
      <c r="R18" s="223">
        <v>5.9697741914476756</v>
      </c>
      <c r="S18" s="169"/>
      <c r="T18" s="195">
        <v>5.9401275805526597</v>
      </c>
      <c r="U18" s="173"/>
      <c r="V18" s="173"/>
      <c r="W18" s="224">
        <f t="shared" si="11"/>
        <v>0.82379288922874272</v>
      </c>
      <c r="X18" s="173"/>
      <c r="Y18" s="46">
        <v>1999</v>
      </c>
      <c r="Z18" s="44">
        <v>28.8</v>
      </c>
      <c r="AB18" s="215">
        <v>29.189414134780701</v>
      </c>
      <c r="AE18" s="225">
        <f t="shared" si="2"/>
        <v>0.23513506190922726</v>
      </c>
      <c r="AF18" s="48"/>
      <c r="AG18" s="46">
        <v>1999</v>
      </c>
      <c r="AH18" s="197">
        <v>67.29361486733454</v>
      </c>
      <c r="AJ18" s="195">
        <v>67.408755291749003</v>
      </c>
      <c r="AK18" s="192"/>
      <c r="AL18" s="192"/>
      <c r="AM18" s="200">
        <f t="shared" si="3"/>
        <v>0.13837171593996797</v>
      </c>
      <c r="AO18" s="46">
        <v>1999</v>
      </c>
      <c r="AP18" s="226"/>
      <c r="AQ18" s="195">
        <v>14.727292740246799</v>
      </c>
      <c r="AS18" s="192"/>
      <c r="AT18" s="192"/>
      <c r="AU18" s="200">
        <f t="shared" si="4"/>
        <v>0.35987226319473964</v>
      </c>
      <c r="AW18" s="46">
        <v>1999</v>
      </c>
      <c r="AY18" s="195">
        <v>61.469999999999899</v>
      </c>
      <c r="AZ18" s="195">
        <v>61.469999999999899</v>
      </c>
      <c r="BA18" s="192"/>
      <c r="BB18" s="192"/>
      <c r="BC18" s="200">
        <f t="shared" si="0"/>
        <v>9.8360655737704361E-2</v>
      </c>
      <c r="BE18" s="46">
        <v>1999</v>
      </c>
      <c r="BF18" s="74">
        <v>439</v>
      </c>
      <c r="BG18" s="205"/>
      <c r="BH18" s="217">
        <v>438.50452578253999</v>
      </c>
      <c r="BI18" s="192"/>
      <c r="BJ18" s="192"/>
      <c r="BK18" s="200">
        <f t="shared" si="5"/>
        <v>0.84285714285714286</v>
      </c>
      <c r="BM18" s="46">
        <v>1999</v>
      </c>
      <c r="BN18" s="197">
        <v>80.549263000488295</v>
      </c>
      <c r="BO18" s="169"/>
      <c r="BP18" s="195">
        <v>79.689906697231805</v>
      </c>
      <c r="BQ18" s="192"/>
      <c r="BR18" s="192"/>
      <c r="BS18" s="200">
        <f t="shared" si="6"/>
        <v>0.36506792552074235</v>
      </c>
      <c r="BU18" s="46">
        <v>1999</v>
      </c>
      <c r="BV18" s="74">
        <v>40</v>
      </c>
      <c r="BW18" s="205"/>
      <c r="BX18" s="217">
        <v>38.022758960723799</v>
      </c>
      <c r="BY18" s="198"/>
      <c r="BZ18" s="198"/>
      <c r="CA18" s="200">
        <f t="shared" si="7"/>
        <v>0.73341232227488151</v>
      </c>
      <c r="CB18" s="61"/>
      <c r="CC18" s="46">
        <v>1999</v>
      </c>
      <c r="CD18" s="197">
        <v>4.6299350413538232</v>
      </c>
      <c r="CE18" s="169"/>
      <c r="CF18" s="195">
        <v>5.2338573988526997</v>
      </c>
      <c r="CG18" s="200"/>
      <c r="CH18" s="200"/>
      <c r="CI18" s="200">
        <f t="shared" si="8"/>
        <v>5.1742346600658511E-2</v>
      </c>
      <c r="CJ18" s="200"/>
      <c r="CK18" s="154">
        <v>1999</v>
      </c>
      <c r="CL18" s="231">
        <v>2.0395949820173089</v>
      </c>
      <c r="CN18" s="220">
        <v>1.9942511565702199</v>
      </c>
      <c r="CO18" s="201"/>
      <c r="CP18" s="201"/>
      <c r="CQ18" s="132">
        <f t="shared" si="13"/>
        <v>0.86188561757723825</v>
      </c>
      <c r="CR18" s="48"/>
      <c r="CS18" s="61"/>
      <c r="CT18" s="83"/>
      <c r="CU18" s="84"/>
      <c r="CV18" s="61"/>
      <c r="CW18" s="61"/>
      <c r="CX18" s="61"/>
      <c r="CY18" s="61"/>
      <c r="CZ18" s="61"/>
      <c r="DA18" s="61"/>
      <c r="DB18" s="61"/>
      <c r="DC18" s="86"/>
      <c r="DD18" s="82"/>
      <c r="DE18" s="82"/>
      <c r="DF18" s="82"/>
      <c r="DG18" s="85"/>
      <c r="DH18" s="61"/>
      <c r="DI18" s="61"/>
      <c r="DJ18" s="61"/>
      <c r="DK18" s="61"/>
      <c r="DL18" s="61"/>
      <c r="DM18" s="61"/>
      <c r="DN18" s="61"/>
      <c r="DO18" s="61"/>
    </row>
    <row r="19" spans="1:119" s="49" customFormat="1">
      <c r="A19" s="46">
        <v>2000</v>
      </c>
      <c r="B19" s="228">
        <v>11111.008959838151</v>
      </c>
      <c r="C19" s="191"/>
      <c r="D19" s="211">
        <v>11110.6055738143</v>
      </c>
      <c r="E19" s="221"/>
      <c r="F19" s="188"/>
      <c r="G19" s="200">
        <f t="shared" si="12"/>
        <v>0.29975212134294921</v>
      </c>
      <c r="H19" s="230"/>
      <c r="I19" s="46">
        <v>2000</v>
      </c>
      <c r="J19" s="44">
        <v>30.32</v>
      </c>
      <c r="L19" s="211">
        <v>31.637155005739601</v>
      </c>
      <c r="M19" s="191"/>
      <c r="N19" s="191"/>
      <c r="O19" s="222">
        <f t="shared" si="1"/>
        <v>0.55821917808219179</v>
      </c>
      <c r="P19" s="191"/>
      <c r="Q19" s="46">
        <v>2000</v>
      </c>
      <c r="R19" s="223">
        <v>5.7690808376512868</v>
      </c>
      <c r="S19" s="169"/>
      <c r="T19" s="195">
        <v>5.9808989410316702</v>
      </c>
      <c r="U19" s="173"/>
      <c r="V19" s="173"/>
      <c r="W19" s="224">
        <f t="shared" si="11"/>
        <v>0.85407181240330787</v>
      </c>
      <c r="X19" s="173"/>
      <c r="Y19" s="46">
        <v>2000</v>
      </c>
      <c r="Z19" s="232">
        <v>27.8</v>
      </c>
      <c r="AB19" s="215">
        <v>27.575031144031801</v>
      </c>
      <c r="AE19" s="225">
        <f t="shared" si="2"/>
        <v>0.26691007027533903</v>
      </c>
      <c r="AF19" s="48"/>
      <c r="AG19" s="46">
        <v>2000</v>
      </c>
      <c r="AH19" s="197">
        <v>67.549020001421198</v>
      </c>
      <c r="AJ19" s="195">
        <v>67.658506684800599</v>
      </c>
      <c r="AK19" s="192"/>
      <c r="AL19" s="192"/>
      <c r="AM19" s="200">
        <f t="shared" si="3"/>
        <v>0.15736506761121383</v>
      </c>
      <c r="AO19" s="46">
        <v>2000</v>
      </c>
      <c r="AP19" s="226"/>
      <c r="AQ19" s="195">
        <v>14.2577223724061</v>
      </c>
      <c r="AS19" s="192"/>
      <c r="AT19" s="192"/>
      <c r="AU19" s="200">
        <f t="shared" si="4"/>
        <v>0.39985807021637915</v>
      </c>
      <c r="AW19" s="46">
        <v>2000</v>
      </c>
      <c r="AX19" s="197">
        <v>61.726813568972197</v>
      </c>
      <c r="AY19" s="195">
        <v>61.729999999999897</v>
      </c>
      <c r="AZ19" s="195">
        <v>61.729999999999897</v>
      </c>
      <c r="BA19" s="192"/>
      <c r="BB19" s="192"/>
      <c r="BC19" s="200">
        <f>(AX19-$BD$11)/($BD$13-$BD$11)</f>
        <v>0.1091556775524289</v>
      </c>
      <c r="BE19" s="46">
        <v>2000</v>
      </c>
      <c r="BF19" s="74">
        <v>441</v>
      </c>
      <c r="BG19" s="205"/>
      <c r="BH19" s="217">
        <v>441.042717216536</v>
      </c>
      <c r="BI19" s="192"/>
      <c r="BJ19" s="192"/>
      <c r="BK19" s="200">
        <f t="shared" si="5"/>
        <v>0.82857142857142863</v>
      </c>
      <c r="BM19" s="46">
        <v>2000</v>
      </c>
      <c r="BN19" s="197">
        <v>80.675430297851605</v>
      </c>
      <c r="BO19" s="169"/>
      <c r="BP19" s="195">
        <v>80.180749356610903</v>
      </c>
      <c r="BQ19" s="192"/>
      <c r="BR19" s="192"/>
      <c r="BS19" s="200">
        <f t="shared" si="6"/>
        <v>0.3724574290065234</v>
      </c>
      <c r="BU19" s="46">
        <v>2000</v>
      </c>
      <c r="BV19" s="74">
        <v>38</v>
      </c>
      <c r="BW19" s="205"/>
      <c r="BX19" s="217">
        <v>36.725815296173003</v>
      </c>
      <c r="BY19" s="198"/>
      <c r="BZ19" s="198"/>
      <c r="CA19" s="200">
        <f t="shared" si="7"/>
        <v>0.79265402843601895</v>
      </c>
      <c r="CB19" s="61"/>
      <c r="CC19" s="46">
        <v>2000</v>
      </c>
      <c r="CD19" s="197">
        <v>6.7338803817267143</v>
      </c>
      <c r="CE19" s="169"/>
      <c r="CF19" s="195">
        <v>6.7041472624987302</v>
      </c>
      <c r="CG19" s="200"/>
      <c r="CH19" s="200"/>
      <c r="CI19" s="200">
        <f t="shared" si="8"/>
        <v>7.5510284739917416E-2</v>
      </c>
      <c r="CJ19" s="200"/>
      <c r="CK19" s="154">
        <v>2000</v>
      </c>
      <c r="CL19" s="231">
        <v>2.0385631157349065</v>
      </c>
      <c r="CN19" s="220">
        <v>1.9888996189745101</v>
      </c>
      <c r="CO19" s="201"/>
      <c r="CP19" s="201"/>
      <c r="CQ19" s="132">
        <f t="shared" si="13"/>
        <v>0.86085375129483577</v>
      </c>
      <c r="CR19" s="48"/>
      <c r="CS19" s="61"/>
      <c r="CT19" s="83"/>
      <c r="CU19" s="84"/>
      <c r="CV19" s="61"/>
      <c r="CW19" s="61"/>
      <c r="CX19" s="61"/>
      <c r="CY19" s="61"/>
      <c r="CZ19" s="61"/>
      <c r="DA19" s="61"/>
      <c r="DB19" s="61"/>
      <c r="DC19" s="86"/>
      <c r="DD19" s="82"/>
      <c r="DE19" s="82"/>
      <c r="DF19" s="82"/>
      <c r="DG19" s="85"/>
      <c r="DH19" s="61"/>
      <c r="DI19" s="61"/>
      <c r="DJ19" s="61"/>
      <c r="DK19" s="61"/>
      <c r="DL19" s="61"/>
      <c r="DM19" s="61"/>
      <c r="DN19" s="61"/>
      <c r="DO19" s="61"/>
    </row>
    <row r="20" spans="1:119" s="49" customFormat="1">
      <c r="A20" s="46">
        <v>2001</v>
      </c>
      <c r="B20" s="228">
        <v>11257.777467917182</v>
      </c>
      <c r="C20" s="191"/>
      <c r="D20" s="211">
        <v>11352.185466504599</v>
      </c>
      <c r="E20" s="221"/>
      <c r="F20" s="188"/>
      <c r="G20" s="200">
        <f t="shared" si="12"/>
        <v>0.31159758863146819</v>
      </c>
      <c r="H20" s="230"/>
      <c r="I20" s="46">
        <v>2001</v>
      </c>
      <c r="J20" s="44">
        <v>33.200000000000003</v>
      </c>
      <c r="L20" s="211">
        <v>31.659921015213001</v>
      </c>
      <c r="M20" s="191"/>
      <c r="N20" s="191"/>
      <c r="O20" s="222">
        <f t="shared" si="1"/>
        <v>0.22945205479452027</v>
      </c>
      <c r="P20" s="191"/>
      <c r="Q20" s="46">
        <v>2001</v>
      </c>
      <c r="R20" s="223">
        <v>5.8562527224041272</v>
      </c>
      <c r="S20" s="169"/>
      <c r="T20" s="195">
        <v>6.0003427151714899</v>
      </c>
      <c r="U20" s="173"/>
      <c r="V20" s="173"/>
      <c r="W20" s="224">
        <f t="shared" si="11"/>
        <v>0.84092005250949919</v>
      </c>
      <c r="X20" s="173"/>
      <c r="Y20" s="46">
        <v>2001</v>
      </c>
      <c r="Z20" s="232">
        <v>26.9</v>
      </c>
      <c r="AB20" s="215">
        <v>25.959719586305901</v>
      </c>
      <c r="AE20" s="225">
        <f t="shared" si="2"/>
        <v>0.29550757780483972</v>
      </c>
      <c r="AF20" s="48"/>
      <c r="AG20" s="46">
        <v>2001</v>
      </c>
      <c r="AH20" s="197">
        <v>67.821726271620278</v>
      </c>
      <c r="AJ20" s="195">
        <v>67.912136936353306</v>
      </c>
      <c r="AK20" s="192"/>
      <c r="AL20" s="192"/>
      <c r="AM20" s="200">
        <f t="shared" si="3"/>
        <v>0.17764502835424065</v>
      </c>
      <c r="AO20" s="46">
        <v>2001</v>
      </c>
      <c r="AP20" s="197">
        <v>13.2</v>
      </c>
      <c r="AQ20" s="195">
        <v>13.7881520045655</v>
      </c>
      <c r="AR20" s="195">
        <v>13.7881520045655</v>
      </c>
      <c r="AS20" s="192"/>
      <c r="AT20" s="192"/>
      <c r="AU20" s="200">
        <f>(AP20-$AV$13)/($AV$11-$AV$13)</f>
        <v>0.51007261203687326</v>
      </c>
      <c r="AW20" s="46">
        <v>2001</v>
      </c>
      <c r="AX20" s="197">
        <v>61.994681695575203</v>
      </c>
      <c r="AY20" s="169"/>
      <c r="AZ20" s="195">
        <v>61.99</v>
      </c>
      <c r="BA20" s="192"/>
      <c r="BB20" s="192"/>
      <c r="BC20" s="200">
        <f t="shared" ref="BC20:BC39" si="14">(AX20-$BD$11)/($BD$13-$BD$11)</f>
        <v>0.12041537181905371</v>
      </c>
      <c r="BE20" s="46">
        <v>2001</v>
      </c>
      <c r="BF20" s="74">
        <v>443</v>
      </c>
      <c r="BG20" s="205"/>
      <c r="BH20" s="217">
        <v>443.59509767219402</v>
      </c>
      <c r="BI20" s="192"/>
      <c r="BJ20" s="192"/>
      <c r="BK20" s="200">
        <f t="shared" si="5"/>
        <v>0.81428571428571428</v>
      </c>
      <c r="BM20" s="46">
        <v>2001</v>
      </c>
      <c r="BN20" s="197">
        <v>80.993370056152301</v>
      </c>
      <c r="BO20" s="169"/>
      <c r="BP20" s="195">
        <v>80.653004264592099</v>
      </c>
      <c r="BQ20" s="192"/>
      <c r="BR20" s="192"/>
      <c r="BS20" s="200">
        <f t="shared" si="6"/>
        <v>0.3910788705474802</v>
      </c>
      <c r="BU20" s="46">
        <v>2001</v>
      </c>
      <c r="BV20" s="74">
        <v>39</v>
      </c>
      <c r="BW20" s="205"/>
      <c r="BX20" s="217">
        <v>35.589826107025097</v>
      </c>
      <c r="BY20" s="198"/>
      <c r="BZ20" s="198"/>
      <c r="CA20" s="200">
        <f t="shared" si="7"/>
        <v>0.76303317535545023</v>
      </c>
      <c r="CB20" s="61"/>
      <c r="CC20" s="46">
        <v>2001</v>
      </c>
      <c r="CD20" s="197">
        <v>8.0590735532120199</v>
      </c>
      <c r="CE20" s="169"/>
      <c r="CF20" s="195">
        <v>8.3219463471323198</v>
      </c>
      <c r="CG20" s="200"/>
      <c r="CH20" s="200"/>
      <c r="CI20" s="200">
        <f t="shared" si="8"/>
        <v>9.0480782650689512E-2</v>
      </c>
      <c r="CJ20" s="200"/>
      <c r="CK20" s="154">
        <v>2001</v>
      </c>
      <c r="CL20" s="231">
        <v>2.0513398490779489</v>
      </c>
      <c r="CN20" s="220">
        <v>1.9850519772645601</v>
      </c>
      <c r="CO20" s="201"/>
      <c r="CP20" s="201"/>
      <c r="CQ20" s="132">
        <f t="shared" si="13"/>
        <v>0.87363048463787818</v>
      </c>
      <c r="CR20" s="48"/>
      <c r="CS20" s="61"/>
      <c r="CT20" s="83"/>
      <c r="CU20" s="84"/>
      <c r="CV20" s="61"/>
      <c r="CW20" s="61"/>
      <c r="CX20" s="61"/>
      <c r="CY20" s="61"/>
      <c r="CZ20" s="61"/>
      <c r="DA20" s="61"/>
      <c r="DB20" s="61"/>
      <c r="DC20" s="86"/>
      <c r="DD20" s="82"/>
      <c r="DE20" s="82"/>
      <c r="DF20" s="82"/>
      <c r="DG20" s="85"/>
      <c r="DH20" s="61"/>
      <c r="DI20" s="61"/>
      <c r="DJ20" s="61"/>
      <c r="DK20" s="61"/>
      <c r="DL20" s="61"/>
      <c r="DM20" s="61"/>
      <c r="DN20" s="61"/>
      <c r="DO20" s="61"/>
    </row>
    <row r="21" spans="1:119" s="49" customFormat="1">
      <c r="A21" s="46">
        <v>2002</v>
      </c>
      <c r="B21" s="228">
        <v>11389.696043970393</v>
      </c>
      <c r="C21" s="191"/>
      <c r="D21" s="211">
        <v>11606.4357842435</v>
      </c>
      <c r="E21" s="221"/>
      <c r="F21" s="188"/>
      <c r="G21" s="200">
        <f t="shared" si="12"/>
        <v>0.32224454006429787</v>
      </c>
      <c r="H21" s="230"/>
      <c r="I21" s="46">
        <v>2002</v>
      </c>
      <c r="J21" s="44">
        <v>31.3</v>
      </c>
      <c r="L21" s="211">
        <v>31.5874259206633</v>
      </c>
      <c r="M21" s="191"/>
      <c r="N21" s="191"/>
      <c r="O21" s="222">
        <f t="shared" si="1"/>
        <v>0.44634703196347025</v>
      </c>
      <c r="P21" s="191"/>
      <c r="Q21" s="46">
        <v>2002</v>
      </c>
      <c r="R21" s="223">
        <v>6.0748487182552351</v>
      </c>
      <c r="S21" s="169"/>
      <c r="T21" s="195">
        <v>5.9968661476021996</v>
      </c>
      <c r="U21" s="173"/>
      <c r="V21" s="173"/>
      <c r="W21" s="224">
        <f t="shared" si="11"/>
        <v>0.80794012946053595</v>
      </c>
      <c r="X21" s="173"/>
      <c r="Y21" s="46">
        <v>2002</v>
      </c>
      <c r="Z21" s="44">
        <v>25.7</v>
      </c>
      <c r="AB21" s="215">
        <v>24.3734722354823</v>
      </c>
      <c r="AE21" s="225">
        <f t="shared" si="2"/>
        <v>0.33363758784417386</v>
      </c>
      <c r="AF21" s="48"/>
      <c r="AG21" s="46">
        <v>2002</v>
      </c>
      <c r="AH21" s="197">
        <v>68.070347721623747</v>
      </c>
      <c r="AJ21" s="195">
        <v>68.169638298377293</v>
      </c>
      <c r="AK21" s="192"/>
      <c r="AL21" s="192"/>
      <c r="AM21" s="200">
        <f t="shared" si="3"/>
        <v>0.19613390740445091</v>
      </c>
      <c r="AO21" s="46">
        <v>2002</v>
      </c>
      <c r="AP21" s="197">
        <v>13.2</v>
      </c>
      <c r="AR21" s="195">
        <v>13.318581636724801</v>
      </c>
      <c r="AS21" s="192"/>
      <c r="AT21" s="192"/>
      <c r="AU21" s="200">
        <f t="shared" ref="AU21:AU38" si="15">(AP21-$AV$13)/($AV$11-$AV$13)</f>
        <v>0.51007261203687326</v>
      </c>
      <c r="AW21" s="46">
        <v>2002</v>
      </c>
      <c r="AX21" s="197">
        <v>62.539740018288398</v>
      </c>
      <c r="AY21" s="169"/>
      <c r="AZ21" s="195">
        <v>62.5399999999999</v>
      </c>
      <c r="BA21" s="192"/>
      <c r="BB21" s="192"/>
      <c r="BC21" s="200">
        <f t="shared" si="14"/>
        <v>0.14332660858715768</v>
      </c>
      <c r="BE21" s="46">
        <v>2002</v>
      </c>
      <c r="BF21" s="74">
        <v>446</v>
      </c>
      <c r="BG21" s="205"/>
      <c r="BH21" s="217">
        <v>446.16900818794898</v>
      </c>
      <c r="BI21" s="192"/>
      <c r="BJ21" s="192"/>
      <c r="BK21" s="200">
        <f t="shared" si="5"/>
        <v>0.79285714285714282</v>
      </c>
      <c r="BM21" s="46">
        <v>2002</v>
      </c>
      <c r="BN21" s="197">
        <v>81.395309448242202</v>
      </c>
      <c r="BO21" s="169"/>
      <c r="BP21" s="195">
        <v>81.107136559612499</v>
      </c>
      <c r="BQ21" s="192"/>
      <c r="BR21" s="192"/>
      <c r="BS21" s="200">
        <f t="shared" si="6"/>
        <v>0.41462009399437938</v>
      </c>
      <c r="BU21" s="46">
        <v>2002</v>
      </c>
      <c r="BV21" s="74">
        <v>33</v>
      </c>
      <c r="BW21" s="205"/>
      <c r="BX21" s="217">
        <v>34.6524529457092</v>
      </c>
      <c r="BY21" s="198"/>
      <c r="BZ21" s="198"/>
      <c r="CA21" s="200">
        <f t="shared" si="7"/>
        <v>0.94075829383886256</v>
      </c>
      <c r="CB21" s="61"/>
      <c r="CC21" s="46">
        <v>2002</v>
      </c>
      <c r="CD21" s="197">
        <v>10.528368690673208</v>
      </c>
      <c r="CE21" s="169"/>
      <c r="CF21" s="195">
        <v>10.0795146636664</v>
      </c>
      <c r="CG21" s="200"/>
      <c r="CH21" s="200"/>
      <c r="CI21" s="200">
        <f t="shared" si="8"/>
        <v>0.11837601973149146</v>
      </c>
      <c r="CJ21" s="200"/>
      <c r="CK21" s="154">
        <v>2002</v>
      </c>
      <c r="CL21" s="231">
        <v>2.0048107602559164</v>
      </c>
      <c r="CN21" s="220">
        <v>1.98270827963878</v>
      </c>
      <c r="CO21" s="201"/>
      <c r="CP21" s="201"/>
      <c r="CQ21" s="132">
        <f t="shared" si="13"/>
        <v>0.82710139581584574</v>
      </c>
      <c r="CR21" s="48"/>
      <c r="CS21" s="61"/>
      <c r="CT21" s="83"/>
      <c r="CU21" s="84"/>
      <c r="CV21" s="61"/>
      <c r="CW21" s="61"/>
      <c r="CX21" s="61"/>
      <c r="CY21" s="61"/>
      <c r="CZ21" s="61"/>
      <c r="DA21" s="61"/>
      <c r="DB21" s="61"/>
      <c r="DC21" s="86"/>
      <c r="DD21" s="82"/>
      <c r="DE21" s="82"/>
      <c r="DF21" s="82"/>
      <c r="DG21" s="85"/>
      <c r="DH21" s="61"/>
      <c r="DI21" s="61"/>
      <c r="DJ21" s="61"/>
      <c r="DK21" s="61"/>
      <c r="DL21" s="61"/>
      <c r="DM21" s="61"/>
      <c r="DN21" s="61"/>
      <c r="DO21" s="61"/>
    </row>
    <row r="22" spans="1:119" s="49" customFormat="1">
      <c r="A22" s="46">
        <v>2003</v>
      </c>
      <c r="B22" s="228">
        <v>11651.259939723119</v>
      </c>
      <c r="C22" s="191"/>
      <c r="D22" s="211">
        <v>11869.764893104</v>
      </c>
      <c r="E22" s="221"/>
      <c r="F22" s="188"/>
      <c r="G22" s="200">
        <f t="shared" si="12"/>
        <v>0.34335497180165764</v>
      </c>
      <c r="H22" s="230"/>
      <c r="I22" s="46">
        <v>2003</v>
      </c>
      <c r="J22" s="44">
        <v>30.616666666666664</v>
      </c>
      <c r="L22" s="211">
        <v>31.423581954092501</v>
      </c>
      <c r="M22" s="191"/>
      <c r="N22" s="191"/>
      <c r="O22" s="222">
        <f t="shared" si="1"/>
        <v>0.52435312024353153</v>
      </c>
      <c r="P22" s="191"/>
      <c r="Q22" s="46">
        <v>2003</v>
      </c>
      <c r="R22" s="223">
        <v>6.1643695274528287</v>
      </c>
      <c r="S22" s="169"/>
      <c r="T22" s="195">
        <v>5.9707540246839503</v>
      </c>
      <c r="U22" s="173"/>
      <c r="V22" s="173"/>
      <c r="W22" s="224">
        <f t="shared" si="11"/>
        <v>0.79443398362688356</v>
      </c>
      <c r="X22" s="173"/>
      <c r="Y22" s="46">
        <v>2003</v>
      </c>
      <c r="Z22" s="232">
        <v>24.7</v>
      </c>
      <c r="AB22" s="215">
        <v>22.8387058520259</v>
      </c>
      <c r="AE22" s="225">
        <f t="shared" si="2"/>
        <v>0.3654125962102856</v>
      </c>
      <c r="AF22" s="48"/>
      <c r="AG22" s="46">
        <v>2003</v>
      </c>
      <c r="AH22" s="197">
        <v>68.326211617897755</v>
      </c>
      <c r="AJ22" s="195">
        <v>68.431003042175206</v>
      </c>
      <c r="AK22" s="192"/>
      <c r="AL22" s="192"/>
      <c r="AM22" s="200">
        <f t="shared" si="3"/>
        <v>0.21516137519317013</v>
      </c>
      <c r="AO22" s="46">
        <v>2003</v>
      </c>
      <c r="AP22" s="197">
        <v>13.1</v>
      </c>
      <c r="AR22" s="195">
        <v>12.8440728625829</v>
      </c>
      <c r="AS22" s="192"/>
      <c r="AT22" s="192"/>
      <c r="AU22" s="200">
        <f t="shared" si="15"/>
        <v>0.50155720949869509</v>
      </c>
      <c r="AW22" s="46">
        <v>2003</v>
      </c>
      <c r="AX22" s="197">
        <v>62.826670328045999</v>
      </c>
      <c r="AY22" s="169"/>
      <c r="AZ22" s="195">
        <v>62.829999999999899</v>
      </c>
      <c r="BA22" s="192"/>
      <c r="BB22" s="192"/>
      <c r="BC22" s="200">
        <f t="shared" si="14"/>
        <v>0.15538757158663644</v>
      </c>
      <c r="BE22" s="46">
        <v>2003</v>
      </c>
      <c r="BF22" s="74">
        <v>449</v>
      </c>
      <c r="BG22" s="205"/>
      <c r="BH22" s="217">
        <v>448.77178978733701</v>
      </c>
      <c r="BI22" s="192"/>
      <c r="BJ22" s="192"/>
      <c r="BK22" s="200">
        <f t="shared" si="5"/>
        <v>0.77142857142857146</v>
      </c>
      <c r="BM22" s="46">
        <v>2003</v>
      </c>
      <c r="BN22" s="197">
        <v>81.92431640625</v>
      </c>
      <c r="BO22" s="169"/>
      <c r="BP22" s="195">
        <v>81.543621012969695</v>
      </c>
      <c r="BQ22" s="192"/>
      <c r="BR22" s="192"/>
      <c r="BS22" s="200">
        <f t="shared" si="6"/>
        <v>0.44560354883485581</v>
      </c>
      <c r="BU22" s="46">
        <v>2003</v>
      </c>
      <c r="BV22" s="74">
        <v>33</v>
      </c>
      <c r="BW22" s="205"/>
      <c r="BX22" s="217">
        <v>33.945212364196699</v>
      </c>
      <c r="BY22" s="198"/>
      <c r="BZ22" s="198"/>
      <c r="CA22" s="200">
        <f t="shared" si="7"/>
        <v>0.94075829383886256</v>
      </c>
      <c r="CB22" s="61"/>
      <c r="CC22" s="46">
        <v>2003</v>
      </c>
      <c r="CD22" s="197">
        <v>12.209765983168294</v>
      </c>
      <c r="CE22" s="169"/>
      <c r="CF22" s="195">
        <v>11.969112226739499</v>
      </c>
      <c r="CG22" s="200"/>
      <c r="CH22" s="200"/>
      <c r="CI22" s="200">
        <f t="shared" si="8"/>
        <v>0.13737049932593651</v>
      </c>
      <c r="CJ22" s="200"/>
      <c r="CK22" s="154">
        <v>2003</v>
      </c>
      <c r="CL22" s="231">
        <v>2.032726423358346</v>
      </c>
      <c r="CN22" s="220">
        <v>1.9818685554558999</v>
      </c>
      <c r="CO22" s="201"/>
      <c r="CP22" s="201"/>
      <c r="CQ22" s="132">
        <f t="shared" si="13"/>
        <v>0.85501705891827529</v>
      </c>
      <c r="CR22" s="48"/>
      <c r="CS22" s="61"/>
      <c r="CT22" s="83"/>
      <c r="CU22" s="84"/>
      <c r="CV22" s="61"/>
      <c r="CW22" s="61"/>
      <c r="CX22" s="61"/>
      <c r="CY22" s="61"/>
      <c r="CZ22" s="61"/>
      <c r="DA22" s="61"/>
      <c r="DB22" s="61"/>
      <c r="DC22" s="86"/>
      <c r="DD22" s="82"/>
      <c r="DE22" s="82"/>
      <c r="DF22" s="82"/>
      <c r="DG22" s="85"/>
      <c r="DH22" s="61"/>
      <c r="DI22" s="61"/>
      <c r="DJ22" s="61"/>
      <c r="DK22" s="61"/>
      <c r="DL22" s="61"/>
      <c r="DM22" s="61"/>
      <c r="DN22" s="61"/>
      <c r="DO22" s="61"/>
    </row>
    <row r="23" spans="1:119" s="49" customFormat="1">
      <c r="A23" s="46">
        <v>2004</v>
      </c>
      <c r="B23" s="228">
        <v>12061.811958283413</v>
      </c>
      <c r="C23" s="191"/>
      <c r="D23" s="211">
        <v>12139.043389536901</v>
      </c>
      <c r="E23" s="221"/>
      <c r="F23" s="188"/>
      <c r="G23" s="200">
        <f t="shared" si="12"/>
        <v>0.37649001262031012</v>
      </c>
      <c r="H23" s="230"/>
      <c r="I23" s="46">
        <v>2004</v>
      </c>
      <c r="J23" s="44">
        <v>30.366666666666674</v>
      </c>
      <c r="L23" s="211">
        <v>31.177231032506398</v>
      </c>
      <c r="M23" s="191"/>
      <c r="N23" s="191"/>
      <c r="O23" s="222">
        <f t="shared" si="1"/>
        <v>0.55289193302891848</v>
      </c>
      <c r="P23" s="191"/>
      <c r="Q23" s="46">
        <v>2004</v>
      </c>
      <c r="R23" s="223">
        <v>6.0017520301882419</v>
      </c>
      <c r="S23" s="169"/>
      <c r="T23" s="195">
        <v>5.9241453459596896</v>
      </c>
      <c r="U23" s="173"/>
      <c r="V23" s="173"/>
      <c r="W23" s="224">
        <f t="shared" si="11"/>
        <v>0.81896834220614145</v>
      </c>
      <c r="X23" s="173"/>
      <c r="Y23" s="46">
        <v>2004</v>
      </c>
      <c r="Z23" s="232">
        <v>22.9</v>
      </c>
      <c r="AB23" s="215">
        <v>21.371094534541299</v>
      </c>
      <c r="AE23" s="225">
        <f t="shared" si="2"/>
        <v>0.42260761126928686</v>
      </c>
      <c r="AF23" s="48"/>
      <c r="AG23" s="46">
        <v>2004</v>
      </c>
      <c r="AH23" s="197">
        <v>68.652623823169733</v>
      </c>
      <c r="AJ23" s="195">
        <v>68.696223458332</v>
      </c>
      <c r="AK23" s="192"/>
      <c r="AL23" s="192"/>
      <c r="AM23" s="200">
        <f t="shared" si="3"/>
        <v>0.23943520910292254</v>
      </c>
      <c r="AO23" s="46">
        <v>2004</v>
      </c>
      <c r="AP23" s="197">
        <v>12.8</v>
      </c>
      <c r="AR23" s="195">
        <v>12.3683783384589</v>
      </c>
      <c r="AS23" s="192"/>
      <c r="AT23" s="192"/>
      <c r="AU23" s="200">
        <f t="shared" si="15"/>
        <v>0.47601100188416068</v>
      </c>
      <c r="AW23" s="46">
        <v>2004</v>
      </c>
      <c r="AX23" s="197">
        <v>63.115581037849402</v>
      </c>
      <c r="AY23" s="169"/>
      <c r="AZ23" s="195">
        <v>63.119999999999898</v>
      </c>
      <c r="BA23" s="192"/>
      <c r="BB23" s="192"/>
      <c r="BC23" s="200">
        <f t="shared" si="14"/>
        <v>0.16753177964899046</v>
      </c>
      <c r="BE23" s="46">
        <v>2004</v>
      </c>
      <c r="BF23" s="74">
        <v>452</v>
      </c>
      <c r="BG23" s="205"/>
      <c r="BH23" s="217">
        <v>451.41078351996799</v>
      </c>
      <c r="BI23" s="192"/>
      <c r="BJ23" s="192"/>
      <c r="BK23" s="200">
        <f t="shared" si="5"/>
        <v>0.75</v>
      </c>
      <c r="BM23" s="46">
        <v>2004</v>
      </c>
      <c r="BN23" s="197">
        <v>82.344329833984403</v>
      </c>
      <c r="BO23" s="169"/>
      <c r="BP23" s="195">
        <v>81.962939669502504</v>
      </c>
      <c r="BQ23" s="192"/>
      <c r="BR23" s="192"/>
      <c r="BS23" s="200">
        <f t="shared" si="6"/>
        <v>0.47020335205788027</v>
      </c>
      <c r="BU23" s="46">
        <v>2004</v>
      </c>
      <c r="BV23" s="74">
        <v>33</v>
      </c>
      <c r="BW23" s="205"/>
      <c r="BX23" s="217">
        <v>33.493493080139103</v>
      </c>
      <c r="BY23" s="198"/>
      <c r="BZ23" s="198"/>
      <c r="CA23" s="200">
        <f t="shared" si="7"/>
        <v>0.94075829383886256</v>
      </c>
      <c r="CB23" s="61"/>
      <c r="CC23" s="46">
        <v>2004</v>
      </c>
      <c r="CD23" s="197">
        <v>14.098229318861176</v>
      </c>
      <c r="CE23" s="169"/>
      <c r="CF23" s="195">
        <v>13.9829990491271</v>
      </c>
      <c r="CG23" s="200"/>
      <c r="CH23" s="200"/>
      <c r="CI23" s="200">
        <f t="shared" si="8"/>
        <v>0.1587041712991123</v>
      </c>
      <c r="CJ23" s="200"/>
      <c r="CK23" s="154">
        <v>2004</v>
      </c>
      <c r="CL23" s="231">
        <v>1.9843993060641891</v>
      </c>
      <c r="CN23" s="220">
        <v>1.9825328152349</v>
      </c>
      <c r="CO23" s="201"/>
      <c r="CP23" s="201"/>
      <c r="CQ23" s="132">
        <f t="shared" si="13"/>
        <v>0.80668994162411845</v>
      </c>
      <c r="CR23" s="48"/>
      <c r="CS23" s="61"/>
      <c r="CT23" s="83"/>
      <c r="CU23" s="84"/>
      <c r="CV23" s="61"/>
      <c r="CW23" s="61"/>
      <c r="CX23" s="61"/>
      <c r="CY23" s="61"/>
      <c r="CZ23" s="61"/>
      <c r="DA23" s="61"/>
      <c r="DB23" s="61"/>
      <c r="DC23" s="86"/>
      <c r="DD23" s="82"/>
      <c r="DE23" s="82"/>
      <c r="DF23" s="82"/>
      <c r="DG23" s="85"/>
      <c r="DH23" s="61"/>
      <c r="DI23" s="61"/>
      <c r="DJ23" s="61"/>
      <c r="DK23" s="61"/>
      <c r="DL23" s="61"/>
      <c r="DM23" s="61"/>
      <c r="DN23" s="61"/>
      <c r="DO23" s="61"/>
    </row>
    <row r="24" spans="1:119" s="49" customFormat="1">
      <c r="A24" s="46">
        <v>2005</v>
      </c>
      <c r="B24" s="228">
        <v>12415.561581641829</v>
      </c>
      <c r="C24" s="191"/>
      <c r="D24" s="211">
        <v>12412.854754563499</v>
      </c>
      <c r="E24" s="221"/>
      <c r="F24" s="188"/>
      <c r="G24" s="200">
        <f t="shared" si="12"/>
        <v>0.40504061687910414</v>
      </c>
      <c r="H24" s="230"/>
      <c r="I24" s="46">
        <v>2005</v>
      </c>
      <c r="J24" s="44">
        <v>31.485714285714291</v>
      </c>
      <c r="L24" s="211">
        <v>30.8616675996895</v>
      </c>
      <c r="M24" s="191"/>
      <c r="N24" s="191"/>
      <c r="O24" s="222">
        <f t="shared" si="1"/>
        <v>0.4251467710371814</v>
      </c>
      <c r="P24" s="191"/>
      <c r="Q24" s="46">
        <v>2005</v>
      </c>
      <c r="R24" s="223">
        <v>5.8982896940701446</v>
      </c>
      <c r="S24" s="169"/>
      <c r="T24" s="195">
        <v>5.8608581059601397</v>
      </c>
      <c r="U24" s="173"/>
      <c r="V24" s="173"/>
      <c r="W24" s="224">
        <f t="shared" si="11"/>
        <v>0.83457786821944013</v>
      </c>
      <c r="X24" s="173"/>
      <c r="Y24" s="46">
        <v>2005</v>
      </c>
      <c r="Z24" s="44">
        <v>21</v>
      </c>
      <c r="AB24" s="215">
        <v>19.9806483268131</v>
      </c>
      <c r="AE24" s="225">
        <f t="shared" si="2"/>
        <v>0.48298012716489919</v>
      </c>
      <c r="AF24" s="48"/>
      <c r="AG24" s="46">
        <v>2005</v>
      </c>
      <c r="AH24" s="197">
        <v>68.920303631871818</v>
      </c>
      <c r="AJ24" s="195">
        <v>68.965291856651206</v>
      </c>
      <c r="AK24" s="192"/>
      <c r="AL24" s="192"/>
      <c r="AM24" s="200">
        <f t="shared" si="3"/>
        <v>0.25934137410681579</v>
      </c>
      <c r="AO24" s="46">
        <v>2005</v>
      </c>
      <c r="AP24" s="197">
        <v>12.3</v>
      </c>
      <c r="AR24" s="195">
        <v>11.8950871266926</v>
      </c>
      <c r="AS24" s="192"/>
      <c r="AT24" s="192"/>
      <c r="AU24" s="200">
        <f t="shared" si="15"/>
        <v>0.43343398919326975</v>
      </c>
      <c r="AW24" s="46">
        <v>2005</v>
      </c>
      <c r="AX24" s="197">
        <v>63.3952545292004</v>
      </c>
      <c r="AY24" s="169"/>
      <c r="AZ24" s="195">
        <v>63.399999999999899</v>
      </c>
      <c r="BA24" s="192"/>
      <c r="BB24" s="192"/>
      <c r="BC24" s="200">
        <f t="shared" si="14"/>
        <v>0.17928770614545941</v>
      </c>
      <c r="BE24" s="46">
        <v>2005</v>
      </c>
      <c r="BF24" s="74">
        <v>454</v>
      </c>
      <c r="BG24" s="205"/>
      <c r="BH24" s="217">
        <v>454.093330407515</v>
      </c>
      <c r="BI24" s="192"/>
      <c r="BJ24" s="192"/>
      <c r="BK24" s="200">
        <f t="shared" si="5"/>
        <v>0.73571428571428577</v>
      </c>
      <c r="BM24" s="46">
        <v>2005</v>
      </c>
      <c r="BN24" s="197">
        <v>82.260299682617202</v>
      </c>
      <c r="BO24" s="169"/>
      <c r="BP24" s="195">
        <v>82.365579654210094</v>
      </c>
      <c r="BQ24" s="192"/>
      <c r="BR24" s="192"/>
      <c r="BS24" s="200">
        <f t="shared" si="6"/>
        <v>0.46528178276524024</v>
      </c>
      <c r="BU24" s="46">
        <v>2005</v>
      </c>
      <c r="BV24" s="74">
        <v>33</v>
      </c>
      <c r="BW24" s="205"/>
      <c r="BX24" s="217">
        <v>33.3165345191955</v>
      </c>
      <c r="BY24" s="198"/>
      <c r="BZ24" s="198"/>
      <c r="CA24" s="200">
        <f t="shared" si="7"/>
        <v>0.94075829383886256</v>
      </c>
      <c r="CB24" s="61"/>
      <c r="CC24" s="46">
        <v>2005</v>
      </c>
      <c r="CD24" s="197">
        <v>17</v>
      </c>
      <c r="CE24" s="169"/>
      <c r="CF24" s="195">
        <v>16.1134351380169</v>
      </c>
      <c r="CG24" s="200"/>
      <c r="CH24" s="200"/>
      <c r="CI24" s="200">
        <f t="shared" si="8"/>
        <v>0.19148501627648185</v>
      </c>
      <c r="CJ24" s="200"/>
      <c r="CK24" s="154">
        <v>2005</v>
      </c>
      <c r="CL24" s="231">
        <v>1.965906404016508</v>
      </c>
      <c r="CN24" s="220">
        <v>1.98470105065477</v>
      </c>
      <c r="CO24" s="201"/>
      <c r="CP24" s="201"/>
      <c r="CQ24" s="132">
        <f t="shared" si="13"/>
        <v>0.78819703957643727</v>
      </c>
      <c r="CR24" s="48"/>
      <c r="CS24" s="61"/>
      <c r="CT24" s="83"/>
      <c r="CU24" s="84"/>
      <c r="CV24" s="61"/>
      <c r="CW24" s="61"/>
      <c r="CX24" s="61"/>
      <c r="CY24" s="61"/>
      <c r="CZ24" s="61"/>
      <c r="DA24" s="61"/>
      <c r="DB24" s="61"/>
      <c r="DC24" s="86"/>
      <c r="DD24" s="82"/>
      <c r="DE24" s="82"/>
      <c r="DF24" s="82"/>
      <c r="DG24" s="85"/>
      <c r="DH24" s="61"/>
      <c r="DI24" s="61"/>
      <c r="DJ24" s="61"/>
      <c r="DK24" s="61"/>
      <c r="DL24" s="61"/>
      <c r="DM24" s="61"/>
      <c r="DN24" s="61"/>
      <c r="DO24" s="61"/>
    </row>
    <row r="25" spans="1:119" s="49" customFormat="1">
      <c r="A25" s="46">
        <v>2006</v>
      </c>
      <c r="B25" s="228">
        <v>12902.463337810028</v>
      </c>
      <c r="C25" s="191"/>
      <c r="D25" s="211">
        <v>12691.294346598999</v>
      </c>
      <c r="E25" s="221"/>
      <c r="F25" s="188"/>
      <c r="G25" s="200">
        <f t="shared" si="12"/>
        <v>0.44433773109591673</v>
      </c>
      <c r="H25" s="230"/>
      <c r="I25" s="46">
        <v>2006</v>
      </c>
      <c r="J25" s="44">
        <v>30.133333333333336</v>
      </c>
      <c r="L25" s="211">
        <v>30.493921185269802</v>
      </c>
      <c r="M25" s="191"/>
      <c r="N25" s="191"/>
      <c r="O25" s="222">
        <f t="shared" si="1"/>
        <v>0.57952815829528126</v>
      </c>
      <c r="P25" s="191"/>
      <c r="Q25" s="46">
        <v>2006</v>
      </c>
      <c r="R25" s="223">
        <v>5.6326518619846162</v>
      </c>
      <c r="S25" s="169"/>
      <c r="T25" s="195">
        <v>5.7860765395273699</v>
      </c>
      <c r="U25" s="173"/>
      <c r="V25" s="173"/>
      <c r="W25" s="224">
        <f t="shared" si="11"/>
        <v>0.87465506737839138</v>
      </c>
      <c r="X25" s="173"/>
      <c r="Y25" s="46">
        <v>2006</v>
      </c>
      <c r="Z25" s="232">
        <v>20.3</v>
      </c>
      <c r="AB25" s="215">
        <v>18.672841528192102</v>
      </c>
      <c r="AE25" s="225">
        <f t="shared" si="2"/>
        <v>0.50522263302117743</v>
      </c>
      <c r="AF25" s="48"/>
      <c r="AG25" s="46">
        <v>2006</v>
      </c>
      <c r="AH25" s="197">
        <v>69.262382048805264</v>
      </c>
      <c r="AJ25" s="195">
        <v>69.238200566101497</v>
      </c>
      <c r="AK25" s="192"/>
      <c r="AL25" s="192"/>
      <c r="AM25" s="200">
        <f t="shared" si="3"/>
        <v>0.28478023497856136</v>
      </c>
      <c r="AO25" s="46">
        <v>2006</v>
      </c>
      <c r="AP25" s="197">
        <v>11.5</v>
      </c>
      <c r="AR25" s="195">
        <v>11.4256134915133</v>
      </c>
      <c r="AS25" s="192"/>
      <c r="AT25" s="192"/>
      <c r="AU25" s="200">
        <f t="shared" si="15"/>
        <v>0.36531076888784419</v>
      </c>
      <c r="AW25" s="46">
        <v>2006</v>
      </c>
      <c r="AX25" s="197">
        <v>63.689911420299801</v>
      </c>
      <c r="AY25" s="169"/>
      <c r="AZ25" s="195">
        <v>63.689999999999898</v>
      </c>
      <c r="BA25" s="192"/>
      <c r="BB25" s="192"/>
      <c r="BC25" s="200">
        <f t="shared" si="14"/>
        <v>0.19167345188313908</v>
      </c>
      <c r="BE25" s="46">
        <v>2006</v>
      </c>
      <c r="BF25" s="74">
        <v>457</v>
      </c>
      <c r="BG25" s="205"/>
      <c r="BH25" s="217">
        <v>456.826771495863</v>
      </c>
      <c r="BI25" s="192"/>
      <c r="BJ25" s="192"/>
      <c r="BK25" s="200">
        <f t="shared" si="5"/>
        <v>0.7142857142857143</v>
      </c>
      <c r="BM25" s="46">
        <v>2006</v>
      </c>
      <c r="BN25" s="197">
        <v>82.525993347167997</v>
      </c>
      <c r="BO25" s="169"/>
      <c r="BP25" s="195">
        <v>82.752031143833307</v>
      </c>
      <c r="BQ25" s="192"/>
      <c r="BR25" s="192"/>
      <c r="BS25" s="200">
        <f t="shared" si="6"/>
        <v>0.48084321826698068</v>
      </c>
      <c r="BU25" s="46">
        <v>2006</v>
      </c>
      <c r="BV25" s="74">
        <v>33</v>
      </c>
      <c r="BW25" s="205"/>
      <c r="BX25" s="217">
        <v>33.427441120147698</v>
      </c>
      <c r="BY25" s="198"/>
      <c r="BZ25" s="198"/>
      <c r="CA25" s="200">
        <f t="shared" si="7"/>
        <v>0.94075829383886256</v>
      </c>
      <c r="CB25" s="61"/>
      <c r="CC25" s="46">
        <v>2006</v>
      </c>
      <c r="CD25" s="197">
        <v>18</v>
      </c>
      <c r="CE25" s="169"/>
      <c r="CF25" s="195">
        <v>18.352680511772601</v>
      </c>
      <c r="CG25" s="200"/>
      <c r="CH25" s="200"/>
      <c r="CI25" s="200">
        <f t="shared" si="8"/>
        <v>0.20278185830140177</v>
      </c>
      <c r="CJ25" s="200"/>
      <c r="CK25" s="154">
        <v>2006</v>
      </c>
      <c r="CL25" s="231">
        <v>1.9750690363190613</v>
      </c>
      <c r="CN25" s="220">
        <v>1.98837323455478</v>
      </c>
      <c r="CO25" s="201"/>
      <c r="CP25" s="201"/>
      <c r="CQ25" s="132">
        <f t="shared" si="13"/>
        <v>0.79735967187899059</v>
      </c>
      <c r="CR25" s="48"/>
      <c r="CS25" s="61"/>
      <c r="CT25" s="83"/>
      <c r="CU25" s="84"/>
      <c r="CV25" s="61"/>
      <c r="CW25" s="61"/>
      <c r="CX25" s="61"/>
      <c r="CY25" s="61"/>
      <c r="CZ25" s="61"/>
      <c r="DA25" s="61"/>
      <c r="DB25" s="61"/>
      <c r="DC25" s="86"/>
      <c r="DD25" s="82"/>
      <c r="DE25" s="82"/>
      <c r="DF25" s="82"/>
      <c r="DG25" s="85"/>
      <c r="DH25" s="61"/>
      <c r="DI25" s="61"/>
      <c r="DJ25" s="61"/>
      <c r="DK25" s="61"/>
      <c r="DL25" s="61"/>
      <c r="DM25" s="61"/>
      <c r="DN25" s="61"/>
      <c r="DO25" s="61"/>
    </row>
    <row r="26" spans="1:119" s="49" customFormat="1">
      <c r="A26" s="46">
        <v>2007</v>
      </c>
      <c r="B26" s="228">
        <v>13342.383620962466</v>
      </c>
      <c r="C26" s="191"/>
      <c r="D26" s="211">
        <v>12975.245771640401</v>
      </c>
      <c r="E26" s="221"/>
      <c r="F26" s="188"/>
      <c r="G26" s="200">
        <f t="shared" si="12"/>
        <v>0.47984304072836326</v>
      </c>
      <c r="H26" s="230"/>
      <c r="I26" s="46">
        <v>2007</v>
      </c>
      <c r="J26" s="44">
        <v>29.6</v>
      </c>
      <c r="L26" s="211">
        <v>30.0938373981128</v>
      </c>
      <c r="M26" s="191"/>
      <c r="N26" s="191"/>
      <c r="O26" s="222">
        <f t="shared" si="1"/>
        <v>0.64041095890410937</v>
      </c>
      <c r="P26" s="191"/>
      <c r="Q26" s="46">
        <v>2007</v>
      </c>
      <c r="R26" s="223">
        <v>5.4168893907854994</v>
      </c>
      <c r="S26" s="169"/>
      <c r="T26" s="195">
        <v>5.7059264502553804</v>
      </c>
      <c r="U26" s="173"/>
      <c r="V26" s="173"/>
      <c r="W26" s="224">
        <f t="shared" si="11"/>
        <v>0.90720749208907925</v>
      </c>
      <c r="X26" s="173"/>
      <c r="Y26" s="46">
        <v>2007</v>
      </c>
      <c r="Z26" s="232">
        <v>19.100000000000001</v>
      </c>
      <c r="AB26" s="215">
        <v>17.449668170703401</v>
      </c>
      <c r="AE26" s="225">
        <f t="shared" si="2"/>
        <v>0.54335264306051156</v>
      </c>
      <c r="AF26" s="48"/>
      <c r="AG26" s="46">
        <v>2007</v>
      </c>
      <c r="AH26" s="197">
        <v>69.591690498714442</v>
      </c>
      <c r="AJ26" s="195">
        <v>69.514941934754404</v>
      </c>
      <c r="AK26" s="192"/>
      <c r="AL26" s="192"/>
      <c r="AM26" s="200">
        <f t="shared" si="3"/>
        <v>0.30926944980897147</v>
      </c>
      <c r="AO26" s="46">
        <v>2007</v>
      </c>
      <c r="AP26" s="197">
        <v>10.7</v>
      </c>
      <c r="AR26" s="195">
        <v>10.9516639969692</v>
      </c>
      <c r="AS26" s="192"/>
      <c r="AT26" s="192"/>
      <c r="AU26" s="200">
        <f t="shared" si="15"/>
        <v>0.29718754858241864</v>
      </c>
      <c r="AW26" s="46">
        <v>2007</v>
      </c>
      <c r="AX26" s="197">
        <v>63.977226792929102</v>
      </c>
      <c r="AY26" s="169"/>
      <c r="AZ26" s="195">
        <v>63.979999999999897</v>
      </c>
      <c r="BA26" s="192"/>
      <c r="BB26" s="192"/>
      <c r="BC26" s="200">
        <f t="shared" si="14"/>
        <v>0.20375060079567797</v>
      </c>
      <c r="BE26" s="46">
        <v>2007</v>
      </c>
      <c r="BF26" s="74">
        <v>460</v>
      </c>
      <c r="BG26" s="205"/>
      <c r="BH26" s="217">
        <v>459.618447814136</v>
      </c>
      <c r="BI26" s="192"/>
      <c r="BJ26" s="192"/>
      <c r="BK26" s="200">
        <f t="shared" si="5"/>
        <v>0.69285714285714284</v>
      </c>
      <c r="BM26" s="46">
        <v>2007</v>
      </c>
      <c r="BN26" s="197">
        <v>82.816757202148395</v>
      </c>
      <c r="BO26" s="169"/>
      <c r="BP26" s="195">
        <v>83.122785500999498</v>
      </c>
      <c r="BQ26" s="192"/>
      <c r="BR26" s="192"/>
      <c r="BS26" s="200">
        <f t="shared" si="6"/>
        <v>0.49787299194699941</v>
      </c>
      <c r="BU26" s="46">
        <v>2007</v>
      </c>
      <c r="BV26" s="74">
        <v>35</v>
      </c>
      <c r="BW26" s="205"/>
      <c r="BX26" s="217">
        <v>33.833178520202601</v>
      </c>
      <c r="BY26" s="198"/>
      <c r="BZ26" s="198"/>
      <c r="CA26" s="200">
        <f t="shared" si="7"/>
        <v>0.88151658767772512</v>
      </c>
      <c r="CB26" s="61"/>
      <c r="CC26" s="46">
        <v>2007</v>
      </c>
      <c r="CD26" s="197">
        <v>21</v>
      </c>
      <c r="CE26" s="169"/>
      <c r="CF26" s="195">
        <v>20.692995181307101</v>
      </c>
      <c r="CG26" s="200"/>
      <c r="CH26" s="200"/>
      <c r="CI26" s="200">
        <f t="shared" si="8"/>
        <v>0.2366723843761615</v>
      </c>
      <c r="CJ26" s="200"/>
      <c r="CK26" s="154">
        <v>2007</v>
      </c>
      <c r="CL26" s="231">
        <v>1.9414788251263935</v>
      </c>
      <c r="CN26" s="220">
        <v>1.9935493209344199</v>
      </c>
      <c r="CO26" s="201"/>
      <c r="CP26" s="201"/>
      <c r="CQ26" s="132">
        <f t="shared" si="13"/>
        <v>0.76376946068632279</v>
      </c>
      <c r="CR26" s="48"/>
      <c r="CS26" s="61"/>
      <c r="CT26" s="83"/>
      <c r="CU26" s="84"/>
      <c r="CV26" s="61"/>
      <c r="CW26" s="61"/>
      <c r="CX26" s="61"/>
      <c r="CY26" s="61"/>
      <c r="CZ26" s="61"/>
      <c r="DA26" s="61"/>
      <c r="DB26" s="61"/>
      <c r="DC26" s="86"/>
      <c r="DD26" s="82"/>
      <c r="DE26" s="82"/>
      <c r="DF26" s="82"/>
      <c r="DG26" s="85"/>
      <c r="DH26" s="61"/>
      <c r="DI26" s="61"/>
      <c r="DJ26" s="61"/>
      <c r="DK26" s="61"/>
      <c r="DL26" s="61"/>
      <c r="DM26" s="61"/>
      <c r="DN26" s="61"/>
      <c r="DO26" s="61"/>
    </row>
    <row r="27" spans="1:119" s="49" customFormat="1">
      <c r="A27" s="46">
        <v>2008</v>
      </c>
      <c r="B27" s="228">
        <v>13437.012733782756</v>
      </c>
      <c r="C27" s="191"/>
      <c r="D27" s="211">
        <v>13265.3107426156</v>
      </c>
      <c r="E27" s="221"/>
      <c r="F27" s="188"/>
      <c r="G27" s="200">
        <f t="shared" si="12"/>
        <v>0.4874804152246055</v>
      </c>
      <c r="H27" s="230"/>
      <c r="I27" s="46">
        <v>2008</v>
      </c>
      <c r="J27" s="44">
        <v>28.779999999999994</v>
      </c>
      <c r="L27" s="211">
        <v>29.683006948669899</v>
      </c>
      <c r="M27" s="191"/>
      <c r="N27" s="191"/>
      <c r="O27" s="222">
        <f t="shared" si="1"/>
        <v>0.73401826484018329</v>
      </c>
      <c r="P27" s="191"/>
      <c r="Q27" s="46">
        <v>2008</v>
      </c>
      <c r="R27" s="223">
        <v>5.4103194319096595</v>
      </c>
      <c r="S27" s="169"/>
      <c r="T27" s="195">
        <v>5.6269734094252097</v>
      </c>
      <c r="U27" s="173"/>
      <c r="V27" s="173"/>
      <c r="W27" s="224">
        <f t="shared" si="11"/>
        <v>0.90819871215839665</v>
      </c>
      <c r="X27" s="173"/>
      <c r="Y27" s="46">
        <v>2008</v>
      </c>
      <c r="Z27" s="44">
        <v>18.399999999999999</v>
      </c>
      <c r="AB27" s="215">
        <v>16.310560801246002</v>
      </c>
      <c r="AE27" s="225">
        <f t="shared" si="2"/>
        <v>0.56559514891678986</v>
      </c>
      <c r="AF27" s="48"/>
      <c r="AG27" s="46">
        <v>2008</v>
      </c>
      <c r="AH27" s="197">
        <v>69.899479408682097</v>
      </c>
      <c r="AJ27" s="195">
        <v>69.795508329732399</v>
      </c>
      <c r="AK27" s="192"/>
      <c r="AL27" s="192"/>
      <c r="AM27" s="200">
        <f t="shared" si="3"/>
        <v>0.33215835150795453</v>
      </c>
      <c r="AO27" s="46">
        <v>2008</v>
      </c>
      <c r="AP27" s="197">
        <v>10.199999999999999</v>
      </c>
      <c r="AR27" s="195">
        <v>10.4818734037047</v>
      </c>
      <c r="AS27" s="192"/>
      <c r="AT27" s="192"/>
      <c r="AU27" s="200">
        <f t="shared" si="15"/>
        <v>0.25461053589152771</v>
      </c>
      <c r="AW27" s="46">
        <v>2008</v>
      </c>
      <c r="AX27" s="197">
        <v>64.260103663861898</v>
      </c>
      <c r="AY27" s="169"/>
      <c r="AZ27" s="195">
        <v>64.260000000000005</v>
      </c>
      <c r="BA27" s="192"/>
      <c r="BB27" s="192"/>
      <c r="BC27" s="200">
        <f t="shared" si="14"/>
        <v>0.21564117964951549</v>
      </c>
      <c r="BE27" s="46">
        <v>2008</v>
      </c>
      <c r="BF27" s="74">
        <v>463</v>
      </c>
      <c r="BG27" s="205"/>
      <c r="BH27" s="217">
        <v>462.47570039890701</v>
      </c>
      <c r="BI27" s="192"/>
      <c r="BJ27" s="192"/>
      <c r="BK27" s="200">
        <f t="shared" si="5"/>
        <v>0.67142857142857137</v>
      </c>
      <c r="BM27" s="46">
        <v>2008</v>
      </c>
      <c r="BN27" s="197">
        <v>83.339736938476605</v>
      </c>
      <c r="BO27" s="169"/>
      <c r="BP27" s="195">
        <v>83.478333567315602</v>
      </c>
      <c r="BQ27" s="192"/>
      <c r="BR27" s="192"/>
      <c r="BS27" s="200">
        <f t="shared" si="6"/>
        <v>0.52850343791321397</v>
      </c>
      <c r="BU27" s="46">
        <v>2008</v>
      </c>
      <c r="BV27" s="74">
        <v>38</v>
      </c>
      <c r="BW27" s="205"/>
      <c r="BX27" s="217">
        <v>34.534577369689899</v>
      </c>
      <c r="BY27" s="198"/>
      <c r="BZ27" s="198"/>
      <c r="CA27" s="200">
        <f t="shared" si="7"/>
        <v>0.79265402843601895</v>
      </c>
      <c r="CB27" s="61"/>
      <c r="CC27" s="46">
        <v>2008</v>
      </c>
      <c r="CD27" s="197">
        <v>23</v>
      </c>
      <c r="CE27" s="169"/>
      <c r="CF27" s="195">
        <v>23.126639159396198</v>
      </c>
      <c r="CG27" s="200"/>
      <c r="CH27" s="200"/>
      <c r="CI27" s="200">
        <f t="shared" si="8"/>
        <v>0.25926606842600136</v>
      </c>
      <c r="CJ27" s="200"/>
      <c r="CK27" s="154">
        <v>2008</v>
      </c>
      <c r="CL27" s="231">
        <v>1.9954356143436105</v>
      </c>
      <c r="CN27" s="220">
        <v>2.00022924495453</v>
      </c>
      <c r="CO27" s="201"/>
      <c r="CP27" s="201"/>
      <c r="CQ27" s="132">
        <f t="shared" si="13"/>
        <v>0.81772624990353981</v>
      </c>
      <c r="CR27" s="48"/>
      <c r="CS27" s="61"/>
      <c r="CT27" s="83"/>
      <c r="CU27" s="84"/>
      <c r="CV27" s="61"/>
      <c r="CW27" s="61"/>
      <c r="CX27" s="61"/>
      <c r="CY27" s="61"/>
      <c r="CZ27" s="61"/>
      <c r="DA27" s="61"/>
      <c r="DB27" s="61"/>
      <c r="DC27" s="86"/>
      <c r="DD27" s="82"/>
      <c r="DE27" s="82"/>
      <c r="DF27" s="82"/>
      <c r="DG27" s="85"/>
      <c r="DH27" s="61"/>
      <c r="DI27" s="61"/>
      <c r="DJ27" s="61"/>
      <c r="DK27" s="61"/>
      <c r="DL27" s="61"/>
      <c r="DM27" s="61"/>
      <c r="DN27" s="61"/>
      <c r="DO27" s="61"/>
    </row>
    <row r="28" spans="1:119" s="49" customFormat="1">
      <c r="A28" s="46">
        <v>2009</v>
      </c>
      <c r="B28" s="228">
        <v>13231.912644871807</v>
      </c>
      <c r="C28" s="191"/>
      <c r="D28" s="211">
        <v>13561.048764380799</v>
      </c>
      <c r="E28" s="221"/>
      <c r="F28" s="188"/>
      <c r="G28" s="200">
        <f t="shared" si="12"/>
        <v>0.47092709308578018</v>
      </c>
      <c r="H28" s="230"/>
      <c r="I28" s="46">
        <v>2009</v>
      </c>
      <c r="J28" s="44">
        <v>30.339999999999996</v>
      </c>
      <c r="L28" s="211">
        <v>29.283600496096501</v>
      </c>
      <c r="M28" s="191"/>
      <c r="N28" s="191"/>
      <c r="O28" s="222">
        <f t="shared" si="1"/>
        <v>0.5559360730593611</v>
      </c>
      <c r="P28" s="191"/>
      <c r="Q28" s="46">
        <v>2009</v>
      </c>
      <c r="R28" s="223">
        <v>6.0056756824687421</v>
      </c>
      <c r="S28" s="169"/>
      <c r="T28" s="195">
        <v>5.5556849309489902</v>
      </c>
      <c r="U28" s="173"/>
      <c r="V28" s="173"/>
      <c r="W28" s="224">
        <f t="shared" si="11"/>
        <v>0.8183763745912821</v>
      </c>
      <c r="X28" s="173"/>
      <c r="Y28" s="46">
        <v>2009</v>
      </c>
      <c r="Z28" s="232">
        <v>17.600000000000001</v>
      </c>
      <c r="AB28" s="215">
        <v>15.2531499099915</v>
      </c>
      <c r="AE28" s="225">
        <f t="shared" si="2"/>
        <v>0.59101515560967921</v>
      </c>
      <c r="AF28" s="48"/>
      <c r="AG28" s="46">
        <v>2009</v>
      </c>
      <c r="AH28" s="197">
        <v>70.246508069536148</v>
      </c>
      <c r="AJ28" s="195">
        <v>70.079892137150097</v>
      </c>
      <c r="AK28" s="192"/>
      <c r="AL28" s="192"/>
      <c r="AM28" s="200">
        <f t="shared" si="3"/>
        <v>0.35796534015433823</v>
      </c>
      <c r="AO28" s="46">
        <v>2009</v>
      </c>
      <c r="AP28" s="197">
        <v>9.6999999999999993</v>
      </c>
      <c r="AR28" s="195">
        <v>10.034792607332101</v>
      </c>
      <c r="AS28" s="192"/>
      <c r="AT28" s="192"/>
      <c r="AU28" s="200">
        <f t="shared" si="15"/>
        <v>0.21203352320063679</v>
      </c>
      <c r="AW28" s="46">
        <v>2009</v>
      </c>
      <c r="AX28" s="197">
        <v>65.013668398110397</v>
      </c>
      <c r="AY28" s="169"/>
      <c r="AZ28" s="195">
        <v>65.010000000000005</v>
      </c>
      <c r="BA28" s="192"/>
      <c r="BB28" s="192"/>
      <c r="BC28" s="200">
        <f t="shared" si="14"/>
        <v>0.24731687255613577</v>
      </c>
      <c r="BE28" s="46">
        <v>2009</v>
      </c>
      <c r="BF28" s="74">
        <v>465</v>
      </c>
      <c r="BG28" s="205"/>
      <c r="BH28" s="217">
        <v>465.405870284885</v>
      </c>
      <c r="BI28" s="192"/>
      <c r="BJ28" s="192"/>
      <c r="BK28" s="200">
        <f t="shared" si="5"/>
        <v>0.65714285714285714</v>
      </c>
      <c r="BM28" s="46">
        <v>2009</v>
      </c>
      <c r="BN28" s="197">
        <v>83.623329162597699</v>
      </c>
      <c r="BO28" s="169"/>
      <c r="BP28" s="195">
        <v>83.8191641107762</v>
      </c>
      <c r="BQ28" s="192"/>
      <c r="BR28" s="192"/>
      <c r="BS28" s="200">
        <f t="shared" si="6"/>
        <v>0.54511317571752593</v>
      </c>
      <c r="BU28" s="46">
        <v>2009</v>
      </c>
      <c r="BV28" s="74">
        <v>37</v>
      </c>
      <c r="BW28" s="205"/>
      <c r="BX28" s="217">
        <v>35.526317596435497</v>
      </c>
      <c r="BY28" s="198"/>
      <c r="BZ28" s="198"/>
      <c r="CA28" s="200">
        <f t="shared" si="7"/>
        <v>0.82227488151658767</v>
      </c>
      <c r="CB28" s="61"/>
      <c r="CC28" s="46">
        <v>2009</v>
      </c>
      <c r="CD28" s="197">
        <v>26</v>
      </c>
      <c r="CE28" s="169"/>
      <c r="CF28" s="195">
        <v>25.6458724532276</v>
      </c>
      <c r="CG28" s="200"/>
      <c r="CH28" s="200"/>
      <c r="CI28" s="200">
        <f t="shared" si="8"/>
        <v>0.29315659450076109</v>
      </c>
      <c r="CJ28" s="200"/>
      <c r="CK28" s="154">
        <v>2009</v>
      </c>
      <c r="CL28" s="231">
        <v>2.0321868791360718</v>
      </c>
      <c r="CN28" s="220">
        <v>2.0084129229375001</v>
      </c>
      <c r="CO28" s="201"/>
      <c r="CP28" s="201"/>
      <c r="CQ28" s="132">
        <f t="shared" si="13"/>
        <v>0.85447751469600108</v>
      </c>
      <c r="CR28" s="48"/>
      <c r="CS28" s="61"/>
      <c r="CT28" s="83"/>
      <c r="CU28" s="84"/>
      <c r="CV28" s="61"/>
      <c r="CW28" s="61"/>
      <c r="CX28" s="61"/>
      <c r="CY28" s="61"/>
      <c r="CZ28" s="61"/>
      <c r="DA28" s="61"/>
      <c r="DB28" s="61"/>
      <c r="DC28" s="86"/>
      <c r="DD28" s="82"/>
      <c r="DE28" s="82"/>
      <c r="DF28" s="82"/>
      <c r="DG28" s="85"/>
      <c r="DH28" s="61"/>
      <c r="DI28" s="61"/>
      <c r="DJ28" s="61"/>
      <c r="DK28" s="61"/>
      <c r="DL28" s="61"/>
      <c r="DM28" s="61"/>
      <c r="DN28" s="61"/>
      <c r="DO28" s="61"/>
    </row>
    <row r="29" spans="1:119" s="49" customFormat="1">
      <c r="A29" s="46">
        <v>2010</v>
      </c>
      <c r="B29" s="228">
        <v>13701.899375782315</v>
      </c>
      <c r="C29" s="191"/>
      <c r="D29" s="211">
        <v>13860.557010443699</v>
      </c>
      <c r="E29" s="221"/>
      <c r="F29" s="188"/>
      <c r="G29" s="200">
        <f t="shared" si="12"/>
        <v>0.50885902085355861</v>
      </c>
      <c r="H29" s="230"/>
      <c r="I29" s="46">
        <v>2010</v>
      </c>
      <c r="J29" s="44">
        <v>28.900000000000002</v>
      </c>
      <c r="L29" s="211">
        <v>28.917172198163499</v>
      </c>
      <c r="M29" s="191"/>
      <c r="N29" s="191"/>
      <c r="O29" s="222">
        <f t="shared" si="1"/>
        <v>0.72031963470319604</v>
      </c>
      <c r="P29" s="191"/>
      <c r="Q29" s="46">
        <v>2010</v>
      </c>
      <c r="R29" s="223">
        <v>5.9020555059445448</v>
      </c>
      <c r="S29" s="169"/>
      <c r="T29" s="195">
        <v>5.4979006787772304</v>
      </c>
      <c r="U29" s="173"/>
      <c r="V29" s="173"/>
      <c r="W29" s="224">
        <f t="shared" si="11"/>
        <v>0.83400971423587322</v>
      </c>
      <c r="X29" s="173"/>
      <c r="Y29" s="46">
        <v>2010</v>
      </c>
      <c r="Z29" s="44">
        <v>16</v>
      </c>
      <c r="AB29" s="215">
        <v>14.2738668156316</v>
      </c>
      <c r="AE29" s="225">
        <f t="shared" si="2"/>
        <v>0.64185516899545814</v>
      </c>
      <c r="AF29" s="48"/>
      <c r="AG29" s="46">
        <v>2010</v>
      </c>
      <c r="AH29" s="197">
        <v>70.556582416684989</v>
      </c>
      <c r="AJ29" s="195">
        <v>70.368085762057405</v>
      </c>
      <c r="AK29" s="192"/>
      <c r="AL29" s="192"/>
      <c r="AM29" s="200">
        <f t="shared" si="3"/>
        <v>0.38102419972147472</v>
      </c>
      <c r="AO29" s="46">
        <v>2010</v>
      </c>
      <c r="AP29" s="197">
        <v>9.4</v>
      </c>
      <c r="AR29" s="195">
        <v>9.6331462396784602</v>
      </c>
      <c r="AS29" s="192"/>
      <c r="AT29" s="192"/>
      <c r="AU29" s="200">
        <f t="shared" si="15"/>
        <v>0.18648731558610232</v>
      </c>
      <c r="AW29" s="46">
        <v>2010</v>
      </c>
      <c r="AX29" s="197">
        <v>65.760479525476597</v>
      </c>
      <c r="AY29" s="169"/>
      <c r="AZ29" s="195">
        <v>65.760000000000005</v>
      </c>
      <c r="BA29" s="192"/>
      <c r="BB29" s="192"/>
      <c r="BC29" s="200">
        <f t="shared" si="14"/>
        <v>0.27870868118859465</v>
      </c>
      <c r="BE29" s="46">
        <v>2010</v>
      </c>
      <c r="BF29" s="74">
        <v>469</v>
      </c>
      <c r="BG29" s="205"/>
      <c r="BH29" s="217">
        <v>468.41629850864399</v>
      </c>
      <c r="BI29" s="192"/>
      <c r="BJ29" s="192"/>
      <c r="BK29" s="200">
        <f t="shared" si="5"/>
        <v>0.62857142857142856</v>
      </c>
      <c r="BM29" s="46">
        <v>2010</v>
      </c>
      <c r="BN29" s="197">
        <v>84.021629333496094</v>
      </c>
      <c r="BO29" s="169"/>
      <c r="BP29" s="195">
        <v>84.145762422017199</v>
      </c>
      <c r="BQ29" s="192"/>
      <c r="BR29" s="192"/>
      <c r="BS29" s="200">
        <f t="shared" si="6"/>
        <v>0.56844125329982975</v>
      </c>
      <c r="BU29" s="46">
        <v>2010</v>
      </c>
      <c r="BV29" s="74">
        <v>31</v>
      </c>
      <c r="BW29" s="205"/>
      <c r="BX29" s="217">
        <v>36.796957015991197</v>
      </c>
      <c r="BY29" s="198"/>
      <c r="BZ29" s="198"/>
      <c r="CA29" s="200">
        <f t="shared" si="7"/>
        <v>1</v>
      </c>
      <c r="CB29" s="61"/>
      <c r="CC29" s="46">
        <v>2010</v>
      </c>
      <c r="CD29" s="197">
        <v>29</v>
      </c>
      <c r="CE29" s="169"/>
      <c r="CF29" s="195">
        <v>28.242955084890099</v>
      </c>
      <c r="CG29" s="200"/>
      <c r="CH29" s="200"/>
      <c r="CI29" s="200">
        <f t="shared" si="8"/>
        <v>0.32704712057552082</v>
      </c>
      <c r="CJ29" s="200"/>
      <c r="CK29" s="154">
        <v>2010</v>
      </c>
      <c r="CL29" s="231">
        <v>2.0173293729841402</v>
      </c>
      <c r="CN29" s="220">
        <v>2.0181002523690599</v>
      </c>
      <c r="CO29" s="201"/>
      <c r="CP29" s="201"/>
      <c r="CQ29" s="132">
        <f t="shared" si="13"/>
        <v>0.83962000854406948</v>
      </c>
      <c r="CR29" s="48"/>
      <c r="CS29" s="61"/>
      <c r="CT29" s="83"/>
      <c r="CU29" s="84"/>
      <c r="CV29" s="61"/>
      <c r="CW29" s="61"/>
      <c r="CX29" s="61"/>
      <c r="CY29" s="61"/>
      <c r="CZ29" s="61"/>
      <c r="DA29" s="61"/>
      <c r="DB29" s="61"/>
      <c r="DC29" s="86"/>
      <c r="DD29" s="82"/>
      <c r="DE29" s="82"/>
      <c r="DF29" s="82"/>
      <c r="DG29" s="85"/>
      <c r="DH29" s="61"/>
      <c r="DI29" s="61"/>
      <c r="DJ29" s="61"/>
      <c r="DK29" s="61"/>
      <c r="DL29" s="61"/>
      <c r="DM29" s="61"/>
      <c r="DN29" s="61"/>
      <c r="DO29" s="61"/>
    </row>
    <row r="30" spans="1:119" s="49" customFormat="1">
      <c r="A30" s="46">
        <v>2011</v>
      </c>
      <c r="B30" s="228">
        <v>14034.729684185877</v>
      </c>
      <c r="C30" s="191"/>
      <c r="D30" s="211">
        <v>14160.266037764301</v>
      </c>
      <c r="E30" s="221"/>
      <c r="F30" s="188"/>
      <c r="G30" s="200">
        <f t="shared" si="12"/>
        <v>0.5357212584168044</v>
      </c>
      <c r="H30" s="230"/>
      <c r="I30" s="46">
        <v>2011</v>
      </c>
      <c r="J30" s="44">
        <v>28.82</v>
      </c>
      <c r="L30" s="211">
        <v>28.603496530958001</v>
      </c>
      <c r="M30" s="191"/>
      <c r="N30" s="191"/>
      <c r="O30" s="222">
        <f t="shared" si="1"/>
        <v>0.72945205479452047</v>
      </c>
      <c r="P30" s="191"/>
      <c r="Q30" s="46">
        <v>2011</v>
      </c>
      <c r="R30" s="223">
        <v>5.7650930530661988</v>
      </c>
      <c r="S30" s="169"/>
      <c r="T30" s="195">
        <v>5.4583541052367099</v>
      </c>
      <c r="U30" s="173"/>
      <c r="V30" s="173"/>
      <c r="W30" s="224">
        <f t="shared" si="11"/>
        <v>0.8546734557602228</v>
      </c>
      <c r="X30" s="173"/>
      <c r="Y30" s="46">
        <v>2011</v>
      </c>
      <c r="Z30" s="44">
        <v>13.9</v>
      </c>
      <c r="AB30" s="215">
        <v>13.3684063633167</v>
      </c>
      <c r="AE30" s="225">
        <f t="shared" si="2"/>
        <v>0.70858268656429291</v>
      </c>
      <c r="AF30" s="48"/>
      <c r="AG30" s="46">
        <v>2011</v>
      </c>
      <c r="AH30" s="197">
        <v>70.88397189379063</v>
      </c>
      <c r="AJ30" s="195">
        <v>70.660081628381207</v>
      </c>
      <c r="AK30" s="192"/>
      <c r="AL30" s="192"/>
      <c r="AM30" s="200">
        <f t="shared" si="3"/>
        <v>0.40537070902078626</v>
      </c>
      <c r="AO30" s="46">
        <v>2011</v>
      </c>
      <c r="AP30" s="197">
        <v>9</v>
      </c>
      <c r="AR30" s="195">
        <v>9.2915025720080795</v>
      </c>
      <c r="AS30" s="192"/>
      <c r="AT30" s="192"/>
      <c r="AU30" s="200">
        <f t="shared" si="15"/>
        <v>0.15242570543338954</v>
      </c>
      <c r="AW30" s="46">
        <v>2011</v>
      </c>
      <c r="AX30" s="197">
        <v>66.602581004287501</v>
      </c>
      <c r="AY30" s="169"/>
      <c r="AZ30" s="195">
        <v>66.599999999999895</v>
      </c>
      <c r="BA30" s="192"/>
      <c r="BB30" s="192"/>
      <c r="BC30" s="200">
        <f t="shared" si="14"/>
        <v>0.31410596907471905</v>
      </c>
      <c r="BE30" s="46">
        <v>2011</v>
      </c>
      <c r="BF30" s="74">
        <v>471</v>
      </c>
      <c r="BG30" s="205"/>
      <c r="BH30" s="217">
        <v>471.514326104894</v>
      </c>
      <c r="BI30" s="192"/>
      <c r="BJ30" s="192"/>
      <c r="BK30" s="200">
        <f t="shared" si="5"/>
        <v>0.61428571428571432</v>
      </c>
      <c r="BM30" s="46">
        <v>2011</v>
      </c>
      <c r="BN30" s="197">
        <v>84.283767700195298</v>
      </c>
      <c r="BO30" s="169"/>
      <c r="BP30" s="195">
        <v>84.458609053280995</v>
      </c>
      <c r="BQ30" s="192"/>
      <c r="BR30" s="192"/>
      <c r="BS30" s="200">
        <f t="shared" si="6"/>
        <v>0.58379445825041809</v>
      </c>
      <c r="BU30" s="46">
        <v>2011</v>
      </c>
      <c r="BV30" s="74">
        <v>37</v>
      </c>
      <c r="BW30" s="205"/>
      <c r="BX30" s="217">
        <v>38.3288960456848</v>
      </c>
      <c r="BY30" s="198"/>
      <c r="BZ30" s="198"/>
      <c r="CA30" s="200">
        <f t="shared" si="7"/>
        <v>0.82227488151658767</v>
      </c>
      <c r="CB30" s="61"/>
      <c r="CC30" s="46">
        <v>2011</v>
      </c>
      <c r="CD30" s="197">
        <v>32</v>
      </c>
      <c r="CE30" s="169"/>
      <c r="CF30" s="195">
        <v>30.910147065296702</v>
      </c>
      <c r="CG30" s="200"/>
      <c r="CH30" s="200"/>
      <c r="CI30" s="200">
        <f t="shared" si="8"/>
        <v>0.36093764665028055</v>
      </c>
      <c r="CJ30" s="200"/>
      <c r="CK30" s="154">
        <v>2011</v>
      </c>
      <c r="CL30" s="231">
        <v>2.0042110620543632</v>
      </c>
      <c r="CN30" s="220">
        <v>2.0292911118985799</v>
      </c>
      <c r="CO30" s="201"/>
      <c r="CP30" s="201"/>
      <c r="CQ30" s="132">
        <f t="shared" si="13"/>
        <v>0.82650169761429249</v>
      </c>
      <c r="CR30" s="48"/>
      <c r="CS30" s="61"/>
      <c r="CT30" s="83"/>
      <c r="CU30" s="84"/>
      <c r="CV30" s="61"/>
      <c r="CW30" s="61"/>
      <c r="CX30" s="61"/>
      <c r="CY30" s="61"/>
      <c r="CZ30" s="61"/>
      <c r="DA30" s="61"/>
      <c r="DB30" s="61"/>
      <c r="DC30" s="86"/>
      <c r="DD30" s="82"/>
      <c r="DE30" s="82"/>
      <c r="DF30" s="82"/>
      <c r="DG30" s="85"/>
      <c r="DH30" s="61"/>
      <c r="DI30" s="61"/>
      <c r="DJ30" s="61"/>
      <c r="DK30" s="61"/>
      <c r="DL30" s="61"/>
      <c r="DM30" s="61"/>
      <c r="DN30" s="61"/>
      <c r="DO30" s="61"/>
    </row>
    <row r="31" spans="1:119" s="49" customFormat="1">
      <c r="A31" s="46">
        <v>2012</v>
      </c>
      <c r="B31" s="228">
        <v>14321.45756616423</v>
      </c>
      <c r="C31" s="191"/>
      <c r="D31" s="211">
        <v>14456.6953682559</v>
      </c>
      <c r="E31" s="221"/>
      <c r="F31" s="188"/>
      <c r="G31" s="200">
        <f t="shared" si="12"/>
        <v>0.55886263793435076</v>
      </c>
      <c r="H31" s="230"/>
      <c r="I31" s="46">
        <v>2012</v>
      </c>
      <c r="J31" s="44">
        <v>28.549999999999997</v>
      </c>
      <c r="L31" s="211">
        <v>28.359501149945299</v>
      </c>
      <c r="M31" s="191"/>
      <c r="N31" s="191"/>
      <c r="O31" s="222">
        <f t="shared" si="1"/>
        <v>0.76027397260273999</v>
      </c>
      <c r="P31" s="191"/>
      <c r="Q31" s="46">
        <v>2012</v>
      </c>
      <c r="R31" s="223">
        <v>5.7377125547864694</v>
      </c>
      <c r="S31" s="169"/>
      <c r="T31" s="195">
        <v>5.4402847057523198</v>
      </c>
      <c r="U31" s="173"/>
      <c r="V31" s="173"/>
      <c r="W31" s="224">
        <f t="shared" si="11"/>
        <v>0.85880439476846893</v>
      </c>
      <c r="X31" s="173"/>
      <c r="Y31" s="46">
        <v>2012</v>
      </c>
      <c r="Z31" s="44">
        <v>12.9</v>
      </c>
      <c r="AB31" s="215">
        <v>12.5320713851617</v>
      </c>
      <c r="AE31" s="225">
        <f t="shared" si="2"/>
        <v>0.74035769493040471</v>
      </c>
      <c r="AF31" s="48"/>
      <c r="AG31" s="46">
        <v>2012</v>
      </c>
      <c r="AH31" s="197">
        <v>71.173432507655349</v>
      </c>
      <c r="AJ31" s="195">
        <v>70.955872178872497</v>
      </c>
      <c r="AK31" s="192"/>
      <c r="AL31" s="192"/>
      <c r="AM31" s="200">
        <f t="shared" si="3"/>
        <v>0.42689661629656528</v>
      </c>
      <c r="AO31" s="46">
        <v>2012</v>
      </c>
      <c r="AP31" s="197">
        <v>8.9</v>
      </c>
      <c r="AR31" s="195">
        <v>9.0130228848260501</v>
      </c>
      <c r="AS31" s="192"/>
      <c r="AT31" s="192"/>
      <c r="AU31" s="200">
        <f t="shared" si="15"/>
        <v>0.14391030289521137</v>
      </c>
      <c r="AW31" s="46">
        <v>2012</v>
      </c>
      <c r="AX31" s="197">
        <v>67.482738211720701</v>
      </c>
      <c r="AY31" s="169"/>
      <c r="AZ31" s="195">
        <v>67.48</v>
      </c>
      <c r="BA31" s="192"/>
      <c r="BB31" s="192"/>
      <c r="BC31" s="200">
        <f t="shared" si="14"/>
        <v>0.3511029092778799</v>
      </c>
      <c r="BE31" s="46">
        <v>2012</v>
      </c>
      <c r="BF31" s="74">
        <v>474</v>
      </c>
      <c r="BG31" s="205"/>
      <c r="BH31" s="217">
        <v>474.70729411020801</v>
      </c>
      <c r="BI31" s="192"/>
      <c r="BJ31" s="192"/>
      <c r="BK31" s="200">
        <f t="shared" si="5"/>
        <v>0.59285714285714286</v>
      </c>
      <c r="BM31" s="46">
        <v>2012</v>
      </c>
      <c r="BN31" s="197">
        <v>84.729682922363295</v>
      </c>
      <c r="BO31" s="169"/>
      <c r="BP31" s="195">
        <v>84.758178693450105</v>
      </c>
      <c r="BQ31" s="192"/>
      <c r="BR31" s="192"/>
      <c r="BS31" s="200">
        <f t="shared" si="6"/>
        <v>0.60991130593944132</v>
      </c>
      <c r="BU31" s="46">
        <v>2012</v>
      </c>
      <c r="BV31" s="74">
        <v>33</v>
      </c>
      <c r="BW31" s="205"/>
      <c r="BX31" s="217">
        <v>40.098411560058501</v>
      </c>
      <c r="BY31" s="198"/>
      <c r="BZ31" s="198"/>
      <c r="CA31" s="200">
        <f t="shared" si="7"/>
        <v>0.94075829383886256</v>
      </c>
      <c r="CB31" s="61"/>
      <c r="CC31" s="46">
        <v>2012</v>
      </c>
      <c r="CD31" s="197">
        <v>35</v>
      </c>
      <c r="CE31" s="169"/>
      <c r="CF31" s="195">
        <v>33.639708399772601</v>
      </c>
      <c r="CG31" s="200"/>
      <c r="CH31" s="200"/>
      <c r="CI31" s="200">
        <f t="shared" si="8"/>
        <v>0.39482817272504034</v>
      </c>
      <c r="CJ31" s="200"/>
      <c r="CK31" s="154">
        <v>2012</v>
      </c>
      <c r="CL31" s="231">
        <v>2.0338139008887999</v>
      </c>
      <c r="CN31" s="220">
        <v>2.0419853613418502</v>
      </c>
      <c r="CO31" s="201"/>
      <c r="CP31" s="201"/>
      <c r="CQ31" s="132">
        <f t="shared" si="13"/>
        <v>0.85610453644872919</v>
      </c>
      <c r="CR31" s="48"/>
      <c r="CS31" s="61"/>
      <c r="CT31" s="83"/>
      <c r="CU31" s="84"/>
      <c r="CV31" s="61"/>
      <c r="CW31" s="61"/>
      <c r="CX31" s="61"/>
      <c r="CY31" s="61"/>
      <c r="CZ31" s="61"/>
      <c r="DA31" s="61"/>
      <c r="DB31" s="61"/>
      <c r="DC31" s="86"/>
      <c r="DD31" s="82"/>
      <c r="DE31" s="82"/>
      <c r="DF31" s="82"/>
      <c r="DG31" s="85"/>
      <c r="DH31" s="61"/>
      <c r="DI31" s="61"/>
      <c r="DJ31" s="61"/>
      <c r="DK31" s="61"/>
      <c r="DL31" s="61"/>
      <c r="DM31" s="61"/>
      <c r="DN31" s="61"/>
      <c r="DO31" s="61"/>
    </row>
    <row r="32" spans="1:119" s="49" customFormat="1">
      <c r="A32" s="46">
        <v>2013</v>
      </c>
      <c r="B32" s="228">
        <v>14594.285341741732</v>
      </c>
      <c r="C32" s="191"/>
      <c r="D32" s="211">
        <v>14751.113544895999</v>
      </c>
      <c r="E32" s="221"/>
      <c r="F32" s="188"/>
      <c r="G32" s="200">
        <f t="shared" si="12"/>
        <v>0.5808821606051302</v>
      </c>
      <c r="H32" s="230"/>
      <c r="I32" s="46">
        <v>2013</v>
      </c>
      <c r="J32" s="44">
        <v>27.950000000000003</v>
      </c>
      <c r="L32" s="211">
        <v>28.1983533810509</v>
      </c>
      <c r="M32" s="191"/>
      <c r="N32" s="191"/>
      <c r="O32" s="222">
        <f t="shared" si="1"/>
        <v>0.82876712328767088</v>
      </c>
      <c r="P32" s="191"/>
      <c r="Q32" s="46">
        <v>2013</v>
      </c>
      <c r="R32" s="223">
        <v>5.7276486343569095</v>
      </c>
      <c r="S32" s="169"/>
      <c r="T32" s="195">
        <v>5.4451726524785498</v>
      </c>
      <c r="U32" s="173"/>
      <c r="V32" s="173"/>
      <c r="W32" s="224">
        <f t="shared" si="11"/>
        <v>0.86032275433423078</v>
      </c>
      <c r="X32" s="173"/>
      <c r="Y32" s="46">
        <v>2013</v>
      </c>
      <c r="Z32" s="44">
        <v>11.4</v>
      </c>
      <c r="AB32" s="215">
        <v>11.760021559350299</v>
      </c>
      <c r="AE32" s="225">
        <f t="shared" si="2"/>
        <v>0.78802020747957235</v>
      </c>
      <c r="AF32" s="48"/>
      <c r="AG32" s="46">
        <v>2013</v>
      </c>
      <c r="AH32" s="197">
        <v>71.46580222702481</v>
      </c>
      <c r="AJ32" s="195">
        <v>71.255449875049095</v>
      </c>
      <c r="AK32" s="192"/>
      <c r="AL32" s="192"/>
      <c r="AM32" s="200">
        <f t="shared" si="3"/>
        <v>0.44863886089891336</v>
      </c>
      <c r="AO32" s="46">
        <v>2013</v>
      </c>
      <c r="AP32" s="197">
        <v>8.6999999999999993</v>
      </c>
      <c r="AR32" s="195">
        <v>8.7963459883021606</v>
      </c>
      <c r="AS32" s="192"/>
      <c r="AT32" s="192"/>
      <c r="AU32" s="200">
        <f t="shared" si="15"/>
        <v>0.12687949781885491</v>
      </c>
      <c r="AW32" s="46">
        <v>2013</v>
      </c>
      <c r="AX32" s="197">
        <v>68.391499306573095</v>
      </c>
      <c r="AY32" s="169"/>
      <c r="AZ32" s="195">
        <v>68.39</v>
      </c>
      <c r="BA32" s="192"/>
      <c r="BB32" s="192"/>
      <c r="BC32" s="200">
        <f t="shared" si="14"/>
        <v>0.38930219867898924</v>
      </c>
      <c r="BE32" s="46">
        <v>2013</v>
      </c>
      <c r="BF32" s="74">
        <v>478</v>
      </c>
      <c r="BG32" s="205"/>
      <c r="BH32" s="217">
        <v>478.00254355929701</v>
      </c>
      <c r="BI32" s="192"/>
      <c r="BJ32" s="192"/>
      <c r="BK32" s="200">
        <f t="shared" si="5"/>
        <v>0.56428571428571428</v>
      </c>
      <c r="BM32" s="46">
        <v>2013</v>
      </c>
      <c r="BN32" s="197">
        <v>84.931716918945298</v>
      </c>
      <c r="BO32" s="169"/>
      <c r="BP32" s="195">
        <v>85.044939172131095</v>
      </c>
      <c r="BQ32" s="192"/>
      <c r="BR32" s="192"/>
      <c r="BS32" s="200">
        <f t="shared" si="6"/>
        <v>0.62174425277422984</v>
      </c>
      <c r="BU32" s="46">
        <v>2013</v>
      </c>
      <c r="BV32" s="74">
        <v>39</v>
      </c>
      <c r="BW32" s="205"/>
      <c r="BX32" s="217">
        <v>42.075634479522698</v>
      </c>
      <c r="BY32" s="198"/>
      <c r="BZ32" s="198"/>
      <c r="CA32" s="200">
        <f t="shared" si="7"/>
        <v>0.76303317535545023</v>
      </c>
      <c r="CB32" s="61"/>
      <c r="CC32" s="46">
        <v>2013</v>
      </c>
      <c r="CD32" s="197">
        <v>37</v>
      </c>
      <c r="CE32" s="169"/>
      <c r="CF32" s="195">
        <v>36.423899110406602</v>
      </c>
      <c r="CG32" s="200"/>
      <c r="CH32" s="200"/>
      <c r="CI32" s="200">
        <f t="shared" si="8"/>
        <v>0.4174218567748802</v>
      </c>
      <c r="CJ32" s="200"/>
      <c r="CK32" s="154">
        <v>2013</v>
      </c>
      <c r="CL32" s="231">
        <v>1.9894275731653421</v>
      </c>
      <c r="CN32" s="220">
        <v>2.0561828416813301</v>
      </c>
      <c r="CO32" s="201"/>
      <c r="CP32" s="201"/>
      <c r="CQ32" s="132">
        <f t="shared" si="13"/>
        <v>0.81171820872527145</v>
      </c>
      <c r="CR32" s="48"/>
      <c r="CS32" s="61"/>
      <c r="CT32" s="83"/>
      <c r="CU32" s="84"/>
      <c r="CV32" s="61"/>
      <c r="CW32" s="61"/>
      <c r="CX32" s="61"/>
      <c r="CY32" s="61"/>
      <c r="CZ32" s="61"/>
      <c r="DA32" s="61"/>
      <c r="DB32" s="61"/>
      <c r="DC32" s="86"/>
      <c r="DD32" s="82"/>
      <c r="DE32" s="82"/>
      <c r="DF32" s="82"/>
      <c r="DG32" s="85"/>
      <c r="DH32" s="61"/>
      <c r="DI32" s="61"/>
      <c r="DJ32" s="61"/>
      <c r="DK32" s="61"/>
      <c r="DL32" s="61"/>
      <c r="DM32" s="61"/>
      <c r="DN32" s="61"/>
      <c r="DO32" s="61"/>
    </row>
    <row r="33" spans="1:119" s="49" customFormat="1">
      <c r="A33" s="46">
        <v>2014</v>
      </c>
      <c r="B33" s="228">
        <v>14968.135720622493</v>
      </c>
      <c r="C33" s="191"/>
      <c r="D33" s="211">
        <v>15044.626519224001</v>
      </c>
      <c r="E33" s="221"/>
      <c r="F33" s="188"/>
      <c r="G33" s="200">
        <f t="shared" si="12"/>
        <v>0.61105506684907662</v>
      </c>
      <c r="H33" s="230"/>
      <c r="I33" s="46">
        <v>2014</v>
      </c>
      <c r="J33" s="44">
        <v>27.880000000000003</v>
      </c>
      <c r="L33" s="211">
        <v>28.128749639700299</v>
      </c>
      <c r="M33" s="191"/>
      <c r="N33" s="191"/>
      <c r="O33" s="222">
        <f t="shared" si="1"/>
        <v>0.83675799086757952</v>
      </c>
      <c r="P33" s="191"/>
      <c r="Q33" s="46">
        <v>2014</v>
      </c>
      <c r="R33" s="223">
        <v>5.6037433189892711</v>
      </c>
      <c r="S33" s="169"/>
      <c r="T33" s="195">
        <v>5.4726175445806504</v>
      </c>
      <c r="U33" s="173"/>
      <c r="V33" s="173"/>
      <c r="W33" s="224">
        <f t="shared" si="11"/>
        <v>0.87901654490560799</v>
      </c>
      <c r="X33" s="173"/>
      <c r="Y33" s="46">
        <v>2014</v>
      </c>
      <c r="Z33" s="208">
        <v>10.7</v>
      </c>
      <c r="AB33" s="215">
        <v>11.047447446379801</v>
      </c>
      <c r="AE33" s="225">
        <f t="shared" si="2"/>
        <v>0.81026271333585054</v>
      </c>
      <c r="AF33" s="48"/>
      <c r="AG33" s="46">
        <v>2014</v>
      </c>
      <c r="AH33" s="197">
        <v>71.746032080140168</v>
      </c>
      <c r="AJ33" s="195">
        <v>71.5588071971396</v>
      </c>
      <c r="AK33" s="192"/>
      <c r="AL33" s="192"/>
      <c r="AM33" s="200">
        <f t="shared" si="3"/>
        <v>0.46947831727098327</v>
      </c>
      <c r="AO33" s="46">
        <v>2014</v>
      </c>
      <c r="AP33" s="197">
        <v>8.5</v>
      </c>
      <c r="AR33" s="195">
        <v>8.6737289326260907</v>
      </c>
      <c r="AS33" s="192"/>
      <c r="AT33" s="192"/>
      <c r="AU33" s="200">
        <f t="shared" si="15"/>
        <v>0.1098486927424986</v>
      </c>
      <c r="AW33" s="46">
        <v>2014</v>
      </c>
      <c r="AX33" s="197">
        <v>69.296781567552102</v>
      </c>
      <c r="AY33" s="169"/>
      <c r="AZ33" s="195">
        <v>69.299999999999898</v>
      </c>
      <c r="BA33" s="192"/>
      <c r="BB33" s="192"/>
      <c r="BC33" s="200">
        <f t="shared" si="14"/>
        <v>0.427355257148052</v>
      </c>
      <c r="BE33" s="46">
        <v>2014</v>
      </c>
      <c r="BF33" s="74">
        <v>481</v>
      </c>
      <c r="BG33" s="205"/>
      <c r="BH33" s="217">
        <v>481.40741548128398</v>
      </c>
      <c r="BI33" s="192"/>
      <c r="BJ33" s="192"/>
      <c r="BK33" s="200">
        <f t="shared" si="5"/>
        <v>0.54285714285714282</v>
      </c>
      <c r="BM33" s="46">
        <v>2014</v>
      </c>
      <c r="BN33" s="197">
        <v>85.360603332519503</v>
      </c>
      <c r="BO33" s="169"/>
      <c r="BP33" s="195">
        <v>85.319350585527502</v>
      </c>
      <c r="BQ33" s="192"/>
      <c r="BR33" s="192"/>
      <c r="BS33" s="200">
        <f t="shared" si="6"/>
        <v>0.64686373868177505</v>
      </c>
      <c r="BU33" s="46">
        <v>2014</v>
      </c>
      <c r="BV33" s="74">
        <v>46</v>
      </c>
      <c r="BW33" s="205"/>
      <c r="BX33" s="217">
        <v>44.2245545387268</v>
      </c>
      <c r="BY33" s="198"/>
      <c r="BZ33" s="198"/>
      <c r="CA33" s="200">
        <f t="shared" si="7"/>
        <v>0.5556872037914693</v>
      </c>
      <c r="CB33" s="61"/>
      <c r="CC33" s="46">
        <v>2014</v>
      </c>
      <c r="CD33" s="197">
        <v>39</v>
      </c>
      <c r="CE33" s="169"/>
      <c r="CF33" s="195">
        <v>39.2549791969358</v>
      </c>
      <c r="CG33" s="200"/>
      <c r="CH33" s="200"/>
      <c r="CI33" s="200">
        <f t="shared" si="8"/>
        <v>0.44001554082472</v>
      </c>
      <c r="CJ33" s="200"/>
      <c r="CK33" s="154">
        <v>2014</v>
      </c>
      <c r="CL33" s="231">
        <v>2.0678960212521833</v>
      </c>
      <c r="CN33" s="220">
        <v>2.07188337506985</v>
      </c>
      <c r="CO33" s="201"/>
      <c r="CP33" s="201"/>
      <c r="CQ33" s="132">
        <f t="shared" si="13"/>
        <v>0.89018665681211262</v>
      </c>
      <c r="CR33" s="48"/>
      <c r="CS33" s="61"/>
      <c r="CT33" s="67"/>
      <c r="CU33" s="84"/>
      <c r="CV33" s="61"/>
      <c r="CW33" s="61"/>
      <c r="CX33" s="61"/>
      <c r="CY33" s="61"/>
      <c r="CZ33" s="61"/>
      <c r="DA33" s="61"/>
      <c r="DB33" s="61"/>
      <c r="DC33" s="86"/>
      <c r="DD33" s="82"/>
      <c r="DE33" s="82"/>
      <c r="DF33" s="82"/>
      <c r="DG33" s="85"/>
      <c r="DH33" s="61"/>
      <c r="DI33" s="61"/>
      <c r="DJ33" s="61"/>
      <c r="DK33" s="61"/>
      <c r="DL33" s="61"/>
      <c r="DM33" s="61"/>
      <c r="DN33" s="61"/>
      <c r="DO33" s="61"/>
    </row>
    <row r="34" spans="1:119" s="49" customFormat="1">
      <c r="A34" s="139">
        <v>2015</v>
      </c>
      <c r="B34" s="228">
        <v>15319.841727205488</v>
      </c>
      <c r="C34" s="191"/>
      <c r="D34" s="211">
        <v>15338.0175437814</v>
      </c>
      <c r="E34" s="221"/>
      <c r="F34" s="188"/>
      <c r="G34" s="200">
        <f t="shared" si="12"/>
        <v>0.63944073384728017</v>
      </c>
      <c r="H34" s="230"/>
      <c r="I34" s="139">
        <v>2015</v>
      </c>
      <c r="J34" s="208">
        <v>28.2</v>
      </c>
      <c r="L34" s="211">
        <v>28.154446124655099</v>
      </c>
      <c r="M34" s="191"/>
      <c r="N34" s="191"/>
      <c r="O34" s="222">
        <f t="shared" si="1"/>
        <v>0.80022831050228316</v>
      </c>
      <c r="P34" s="191"/>
      <c r="Q34" s="139">
        <v>2015</v>
      </c>
      <c r="R34" s="223">
        <v>5.6202295287948667</v>
      </c>
      <c r="S34" s="169"/>
      <c r="T34" s="195">
        <v>5.5203712074522997</v>
      </c>
      <c r="U34" s="173"/>
      <c r="V34" s="173"/>
      <c r="W34" s="224">
        <f t="shared" si="11"/>
        <v>0.87652924440112867</v>
      </c>
      <c r="X34" s="173"/>
      <c r="Y34" s="139">
        <v>2015</v>
      </c>
      <c r="Z34" s="233">
        <v>10.1</v>
      </c>
      <c r="AB34" s="215">
        <v>10.3896874859731</v>
      </c>
      <c r="AE34" s="225">
        <f t="shared" si="2"/>
        <v>0.82932771835551755</v>
      </c>
      <c r="AF34" s="48"/>
      <c r="AG34" s="46">
        <v>2015</v>
      </c>
      <c r="AH34" s="197">
        <v>71.952146963842353</v>
      </c>
      <c r="AJ34" s="195">
        <v>71.865936644024202</v>
      </c>
      <c r="AK34" s="192"/>
      <c r="AL34" s="192"/>
      <c r="AM34" s="200">
        <f t="shared" si="3"/>
        <v>0.48480617074124771</v>
      </c>
      <c r="AO34" s="46">
        <v>2015</v>
      </c>
      <c r="AP34" s="197">
        <v>8.3000000000000007</v>
      </c>
      <c r="AR34" s="195">
        <v>8.5633867633943002</v>
      </c>
      <c r="AS34" s="192"/>
      <c r="AT34" s="192"/>
      <c r="AU34" s="200">
        <f t="shared" si="15"/>
        <v>9.2817887666142296E-2</v>
      </c>
      <c r="AW34" s="46">
        <v>2015</v>
      </c>
      <c r="AX34" s="197">
        <v>70.199370904266004</v>
      </c>
      <c r="AY34" s="169"/>
      <c r="AZ34" s="195">
        <v>70.2</v>
      </c>
      <c r="BA34" s="192"/>
      <c r="BB34" s="192"/>
      <c r="BC34" s="200">
        <f t="shared" si="14"/>
        <v>0.4652951199775559</v>
      </c>
      <c r="BE34" s="139">
        <v>2015</v>
      </c>
      <c r="BF34" s="74">
        <v>485</v>
      </c>
      <c r="BG34" s="205"/>
      <c r="BH34" s="217">
        <v>484.92925091832802</v>
      </c>
      <c r="BI34" s="192"/>
      <c r="BJ34" s="192"/>
      <c r="BK34" s="200">
        <f t="shared" si="5"/>
        <v>0.51428571428571423</v>
      </c>
      <c r="BM34" s="139">
        <v>2015</v>
      </c>
      <c r="BN34" s="197">
        <v>85.542320251464801</v>
      </c>
      <c r="BO34" s="169"/>
      <c r="BP34" s="195">
        <v>85.581864536696301</v>
      </c>
      <c r="BQ34" s="192"/>
      <c r="BR34" s="192"/>
      <c r="BS34" s="200">
        <f t="shared" si="6"/>
        <v>0.65750673281760863</v>
      </c>
      <c r="BU34" s="139">
        <v>2015</v>
      </c>
      <c r="BV34" s="73">
        <v>54</v>
      </c>
      <c r="BW34" s="205"/>
      <c r="BX34" s="217">
        <v>46.503032684326101</v>
      </c>
      <c r="BY34" s="198"/>
      <c r="BZ34" s="198"/>
      <c r="CA34" s="200">
        <f t="shared" si="7"/>
        <v>0.31872037914691953</v>
      </c>
      <c r="CB34" s="61"/>
      <c r="CC34" s="139">
        <v>2015</v>
      </c>
      <c r="CD34" s="197">
        <v>41</v>
      </c>
      <c r="CE34" s="169"/>
      <c r="CF34" s="195">
        <v>42.125208690762499</v>
      </c>
      <c r="CG34" s="200"/>
      <c r="CH34" s="200"/>
      <c r="CI34" s="200">
        <f t="shared" si="8"/>
        <v>0.46260922487455985</v>
      </c>
      <c r="CJ34" s="200"/>
      <c r="CK34" s="139">
        <v>2015</v>
      </c>
      <c r="CL34" s="231">
        <v>2.0862335199577604</v>
      </c>
      <c r="CN34" s="220">
        <v>2.0890867648309599</v>
      </c>
      <c r="CO34" s="201"/>
      <c r="CP34" s="201"/>
      <c r="CQ34" s="132">
        <f t="shared" si="13"/>
        <v>0.90852415551768972</v>
      </c>
      <c r="CR34" s="48"/>
      <c r="CS34" s="61"/>
      <c r="CT34" s="67"/>
      <c r="CU34" s="84"/>
      <c r="CV34" s="61"/>
      <c r="CW34" s="61"/>
      <c r="CX34" s="61"/>
      <c r="CY34" s="61"/>
      <c r="CZ34" s="61"/>
      <c r="DA34" s="61"/>
      <c r="DB34" s="61"/>
      <c r="DC34" s="86"/>
      <c r="DD34" s="82"/>
      <c r="DE34" s="82"/>
      <c r="DF34" s="82"/>
      <c r="DG34" s="85"/>
      <c r="DH34" s="61"/>
      <c r="DI34" s="61"/>
      <c r="DJ34" s="61"/>
      <c r="DK34" s="61"/>
      <c r="DL34" s="61"/>
      <c r="DM34" s="61"/>
      <c r="DN34" s="61"/>
      <c r="DO34" s="61"/>
    </row>
    <row r="35" spans="1:119" s="49" customFormat="1">
      <c r="A35" s="139">
        <v>2016</v>
      </c>
      <c r="B35" s="228">
        <v>15669.267932398845</v>
      </c>
      <c r="C35" s="191"/>
      <c r="D35" s="211">
        <v>15631.8249097882</v>
      </c>
      <c r="E35" s="221"/>
      <c r="F35" s="188"/>
      <c r="G35" s="200">
        <f t="shared" si="12"/>
        <v>0.66764240147709919</v>
      </c>
      <c r="H35" s="230"/>
      <c r="I35" s="139">
        <v>2016</v>
      </c>
      <c r="J35" s="208">
        <v>29.100000000000005</v>
      </c>
      <c r="L35" s="211">
        <v>28.274056112973401</v>
      </c>
      <c r="M35" s="191"/>
      <c r="N35" s="191"/>
      <c r="O35" s="222">
        <f t="shared" si="1"/>
        <v>0.69748858447488526</v>
      </c>
      <c r="P35" s="191"/>
      <c r="Q35" s="139">
        <v>2016</v>
      </c>
      <c r="R35" s="223">
        <v>5.6565749433452064</v>
      </c>
      <c r="S35" s="169"/>
      <c r="T35" s="195">
        <v>5.5845218540903501</v>
      </c>
      <c r="U35" s="173"/>
      <c r="V35" s="173"/>
      <c r="W35" s="224">
        <f t="shared" si="11"/>
        <v>0.87104575431986797</v>
      </c>
      <c r="X35" s="173"/>
      <c r="Y35" s="139">
        <v>2016</v>
      </c>
      <c r="Z35" s="233">
        <v>9.6999999999999993</v>
      </c>
      <c r="AB35" s="215">
        <v>9.7823025061869604</v>
      </c>
      <c r="AE35" s="225">
        <f t="shared" si="2"/>
        <v>0.84203772170196234</v>
      </c>
      <c r="AF35" s="48"/>
      <c r="AG35" s="46">
        <v>2016</v>
      </c>
      <c r="AH35" s="197">
        <v>72.186106374335324</v>
      </c>
      <c r="AJ35" s="195">
        <v>72.176830733186705</v>
      </c>
      <c r="AK35" s="192"/>
      <c r="AL35" s="192"/>
      <c r="AM35" s="200">
        <f t="shared" si="3"/>
        <v>0.50220469867680073</v>
      </c>
      <c r="AO35" s="46">
        <v>2016</v>
      </c>
      <c r="AP35" s="197">
        <v>8.3000000000000007</v>
      </c>
      <c r="AR35" s="195">
        <v>8.4586743754654208</v>
      </c>
      <c r="AS35" s="192"/>
      <c r="AT35" s="192"/>
      <c r="AU35" s="200">
        <f t="shared" si="15"/>
        <v>9.2817887666142296E-2</v>
      </c>
      <c r="AW35" s="46">
        <v>2016</v>
      </c>
      <c r="AX35" s="197">
        <v>71.093504270250904</v>
      </c>
      <c r="AY35" s="169"/>
      <c r="AZ35" s="195">
        <v>71.09</v>
      </c>
      <c r="BA35" s="192"/>
      <c r="BB35" s="192"/>
      <c r="BC35" s="200">
        <f t="shared" si="14"/>
        <v>0.50287954057381046</v>
      </c>
      <c r="BE35" s="139">
        <v>2016</v>
      </c>
      <c r="BF35" s="74">
        <v>490</v>
      </c>
      <c r="BG35" s="205"/>
      <c r="BH35" s="217">
        <v>488.57539090327901</v>
      </c>
      <c r="BI35" s="192"/>
      <c r="BJ35" s="192"/>
      <c r="BK35" s="200">
        <f t="shared" si="5"/>
        <v>0.47857142857142859</v>
      </c>
      <c r="BM35" s="139">
        <v>2016</v>
      </c>
      <c r="BN35" s="197">
        <v>85.985511779785199</v>
      </c>
      <c r="BO35" s="169"/>
      <c r="BP35" s="195">
        <v>85.832923482745798</v>
      </c>
      <c r="BQ35" s="192"/>
      <c r="BR35" s="192"/>
      <c r="BS35" s="200">
        <f t="shared" si="6"/>
        <v>0.68346405624320028</v>
      </c>
      <c r="BU35" s="139">
        <v>2016</v>
      </c>
      <c r="BV35" s="73">
        <v>54</v>
      </c>
      <c r="BW35" s="205"/>
      <c r="BX35" s="217">
        <v>48.862771034240701</v>
      </c>
      <c r="BY35" s="198"/>
      <c r="BZ35" s="198"/>
      <c r="CA35" s="200">
        <f t="shared" si="7"/>
        <v>0.31872037914691953</v>
      </c>
      <c r="CB35" s="61"/>
      <c r="CC35" s="139">
        <v>2016</v>
      </c>
      <c r="CD35" s="197">
        <v>44</v>
      </c>
      <c r="CE35" s="169"/>
      <c r="CF35" s="195">
        <v>45.026847582310403</v>
      </c>
      <c r="CG35" s="200"/>
      <c r="CH35" s="200"/>
      <c r="CI35" s="200">
        <f t="shared" si="8"/>
        <v>0.49649975094931958</v>
      </c>
      <c r="CJ35" s="200"/>
      <c r="CK35" s="139">
        <v>2016</v>
      </c>
      <c r="CL35" s="231">
        <v>2.1166911921294673</v>
      </c>
      <c r="CN35" s="220">
        <v>2.1077927954634301</v>
      </c>
      <c r="CO35" s="201"/>
      <c r="CP35" s="201"/>
      <c r="CQ35" s="132">
        <f t="shared" si="13"/>
        <v>0.93898182768939664</v>
      </c>
      <c r="CR35" s="48"/>
      <c r="CS35" s="61"/>
      <c r="CT35" s="67"/>
      <c r="CU35" s="84"/>
      <c r="CV35" s="61"/>
      <c r="CW35" s="61"/>
      <c r="CX35" s="61"/>
      <c r="CY35" s="61"/>
      <c r="CZ35" s="61"/>
      <c r="DA35" s="61"/>
      <c r="DB35" s="61"/>
      <c r="DC35" s="86"/>
      <c r="DD35" s="82"/>
      <c r="DE35" s="82"/>
      <c r="DF35" s="82"/>
      <c r="DG35" s="85"/>
      <c r="DH35" s="61"/>
      <c r="DI35" s="61"/>
      <c r="DJ35" s="61"/>
      <c r="DK35" s="61"/>
      <c r="DL35" s="61"/>
      <c r="DM35" s="61"/>
      <c r="DN35" s="61"/>
      <c r="DO35" s="61"/>
    </row>
    <row r="36" spans="1:119" s="49" customFormat="1">
      <c r="A36" s="139">
        <v>2017</v>
      </c>
      <c r="B36" s="228">
        <v>16078.912604783534</v>
      </c>
      <c r="C36" s="191"/>
      <c r="D36" s="211">
        <v>15926.4012166836</v>
      </c>
      <c r="E36" s="221"/>
      <c r="F36" s="188"/>
      <c r="G36" s="200">
        <f t="shared" si="12"/>
        <v>0.70070421173980224</v>
      </c>
      <c r="H36" s="230"/>
      <c r="I36" s="139">
        <v>2017</v>
      </c>
      <c r="J36" s="208">
        <v>29.320000000000004</v>
      </c>
      <c r="L36" s="211">
        <v>28.481124795168501</v>
      </c>
      <c r="M36" s="191"/>
      <c r="N36" s="191"/>
      <c r="O36" s="222">
        <f t="shared" si="1"/>
        <v>0.6723744292237438</v>
      </c>
      <c r="P36" s="191"/>
      <c r="Q36" s="139">
        <v>2017</v>
      </c>
      <c r="R36" s="223">
        <v>5.5577311883635661</v>
      </c>
      <c r="S36" s="169"/>
      <c r="T36" s="195">
        <v>5.65981452287153</v>
      </c>
      <c r="U36" s="173"/>
      <c r="V36" s="173"/>
      <c r="W36" s="224">
        <f t="shared" si="11"/>
        <v>0.88595846770454245</v>
      </c>
      <c r="X36" s="173"/>
      <c r="Y36" s="139">
        <v>2017</v>
      </c>
      <c r="Z36" s="233">
        <v>9.3000000000000007</v>
      </c>
      <c r="AA36" s="215">
        <v>9.2211192530809907</v>
      </c>
      <c r="AB36" s="215"/>
      <c r="AE36" s="225">
        <f t="shared" si="2"/>
        <v>0.85474772504840701</v>
      </c>
      <c r="AF36" s="48"/>
      <c r="AG36" s="46">
        <v>2017</v>
      </c>
      <c r="AH36" s="197">
        <v>72.391242142273128</v>
      </c>
      <c r="AJ36" s="195">
        <v>72.491482000652397</v>
      </c>
      <c r="AK36" s="192"/>
      <c r="AL36" s="192"/>
      <c r="AM36" s="200">
        <f t="shared" si="3"/>
        <v>0.51745973963252334</v>
      </c>
      <c r="AO36" s="46">
        <v>2017</v>
      </c>
      <c r="AP36" s="197">
        <v>8.1999999999999993</v>
      </c>
      <c r="AR36" s="195">
        <v>8.3592306637788401</v>
      </c>
      <c r="AS36" s="192"/>
      <c r="AT36" s="192"/>
      <c r="AU36" s="200">
        <f t="shared" si="15"/>
        <v>8.4302485127963983E-2</v>
      </c>
      <c r="AW36" s="46">
        <v>2017</v>
      </c>
      <c r="AX36" s="197">
        <v>71.979656759489103</v>
      </c>
      <c r="AY36" s="169"/>
      <c r="AZ36" s="195">
        <v>71.98</v>
      </c>
      <c r="BA36" s="192"/>
      <c r="BB36" s="192"/>
      <c r="BC36" s="200">
        <f t="shared" si="14"/>
        <v>0.54012848925973711</v>
      </c>
      <c r="BE36" s="139">
        <v>2017</v>
      </c>
      <c r="BF36" s="74">
        <v>493</v>
      </c>
      <c r="BG36" s="205"/>
      <c r="BH36" s="217">
        <v>492.35317647829601</v>
      </c>
      <c r="BI36" s="192"/>
      <c r="BJ36" s="192"/>
      <c r="BK36" s="200">
        <f t="shared" si="5"/>
        <v>0.45714285714285713</v>
      </c>
      <c r="BM36" s="139">
        <v>2017</v>
      </c>
      <c r="BN36" s="197">
        <v>86.220161437988295</v>
      </c>
      <c r="BO36" s="169"/>
      <c r="BP36" s="195">
        <v>86.072960181565193</v>
      </c>
      <c r="BR36" s="192"/>
      <c r="BS36" s="200">
        <f t="shared" si="6"/>
        <v>0.69720727261912119</v>
      </c>
      <c r="BU36" s="139">
        <v>2017</v>
      </c>
      <c r="BV36" s="73">
        <v>52</v>
      </c>
      <c r="BW36" s="205"/>
      <c r="BX36" s="217">
        <v>51.2493605613708</v>
      </c>
      <c r="BY36" s="198"/>
      <c r="BZ36" s="198"/>
      <c r="CA36" s="200">
        <f t="shared" si="7"/>
        <v>0.37796208530805697</v>
      </c>
      <c r="CB36" s="61"/>
      <c r="CC36" s="139">
        <v>2017</v>
      </c>
      <c r="CD36" s="197">
        <v>46</v>
      </c>
      <c r="CE36" s="169"/>
      <c r="CF36" s="195">
        <v>47.952155906706999</v>
      </c>
      <c r="CG36" s="200"/>
      <c r="CH36" s="200"/>
      <c r="CI36" s="200">
        <f t="shared" si="8"/>
        <v>0.51909343499915939</v>
      </c>
      <c r="CJ36" s="200"/>
      <c r="CK36" s="139">
        <v>2017</v>
      </c>
      <c r="CL36" s="231">
        <v>2.1280409674143606</v>
      </c>
      <c r="CN36" s="220">
        <v>2.1280012326417599</v>
      </c>
      <c r="CO36" s="201"/>
      <c r="CP36" s="201"/>
      <c r="CQ36" s="132">
        <f t="shared" si="13"/>
        <v>0.95033160297428987</v>
      </c>
      <c r="CR36" s="48"/>
      <c r="CS36" s="61"/>
      <c r="CT36" s="67"/>
      <c r="CU36" s="84"/>
      <c r="CV36" s="61"/>
      <c r="CW36" s="61"/>
      <c r="CX36" s="61"/>
      <c r="CY36" s="61"/>
      <c r="CZ36" s="61"/>
      <c r="DA36" s="61"/>
      <c r="DB36" s="61"/>
      <c r="DC36" s="86"/>
      <c r="DD36" s="82"/>
      <c r="DE36" s="82"/>
      <c r="DF36" s="82"/>
      <c r="DG36" s="85"/>
      <c r="DH36" s="61"/>
      <c r="DI36" s="61"/>
      <c r="DJ36" s="61"/>
      <c r="DK36" s="61"/>
      <c r="DL36" s="61"/>
      <c r="DM36" s="61"/>
      <c r="DN36" s="61"/>
      <c r="DO36" s="61"/>
    </row>
    <row r="37" spans="1:119" s="49" customFormat="1">
      <c r="A37" s="139">
        <v>2018</v>
      </c>
      <c r="B37" s="228">
        <v>16438.567940569352</v>
      </c>
      <c r="C37" s="191"/>
      <c r="D37" s="211">
        <v>16221.9301746407</v>
      </c>
      <c r="E37" s="221"/>
      <c r="F37" s="188"/>
      <c r="G37" s="200">
        <f t="shared" si="12"/>
        <v>0.72973145723648714</v>
      </c>
      <c r="H37" s="230"/>
      <c r="I37" s="139">
        <v>2018</v>
      </c>
      <c r="J37" s="208">
        <v>28.52</v>
      </c>
      <c r="L37" s="211">
        <v>28.764477612049401</v>
      </c>
      <c r="M37" s="191"/>
      <c r="N37" s="191"/>
      <c r="O37" s="222">
        <f t="shared" si="1"/>
        <v>0.76369863013698636</v>
      </c>
      <c r="P37" s="191"/>
      <c r="Q37" s="139">
        <v>2018</v>
      </c>
      <c r="R37" s="223">
        <v>5.3898080341004526</v>
      </c>
      <c r="S37" s="169"/>
      <c r="T37" s="195">
        <v>5.7400815427637299</v>
      </c>
      <c r="U37" s="173"/>
      <c r="V37" s="173"/>
      <c r="W37" s="224">
        <f t="shared" si="11"/>
        <v>0.91129329913260215</v>
      </c>
      <c r="X37" s="173"/>
      <c r="Y37" s="139">
        <v>2018</v>
      </c>
      <c r="Z37" s="188"/>
      <c r="AA37" s="215">
        <v>8.7022518317720206</v>
      </c>
      <c r="AB37" s="215"/>
      <c r="AE37" s="225">
        <f t="shared" ref="AE37:AE64" si="16">(AA37-$AF$11)/($AF$13-$AF$11)</f>
        <v>0.87374117809467911</v>
      </c>
      <c r="AF37" s="48"/>
      <c r="AG37" s="46">
        <v>2018</v>
      </c>
      <c r="AH37" s="197">
        <v>72.574102237000176</v>
      </c>
      <c r="AJ37" s="195">
        <v>72.809883000937106</v>
      </c>
      <c r="AK37" s="192"/>
      <c r="AL37" s="192"/>
      <c r="AM37" s="200">
        <f t="shared" si="3"/>
        <v>0.53105823716550449</v>
      </c>
      <c r="AO37" s="46">
        <v>2018</v>
      </c>
      <c r="AP37" s="197">
        <v>8.3000000000000007</v>
      </c>
      <c r="AR37" s="195">
        <v>8.2661778988274008</v>
      </c>
      <c r="AS37" s="192"/>
      <c r="AT37" s="192"/>
      <c r="AU37" s="200">
        <f t="shared" si="15"/>
        <v>9.2817887666142296E-2</v>
      </c>
      <c r="AW37" s="46">
        <v>2018</v>
      </c>
      <c r="AX37" s="197">
        <v>72.849876192154994</v>
      </c>
      <c r="AY37" s="169"/>
      <c r="AZ37" s="195">
        <v>72.849999999999895</v>
      </c>
      <c r="BA37" s="192"/>
      <c r="BB37" s="192"/>
      <c r="BC37" s="200">
        <f t="shared" si="14"/>
        <v>0.57670770038482699</v>
      </c>
      <c r="BE37" s="139">
        <v>2018</v>
      </c>
      <c r="BF37" s="74">
        <v>496</v>
      </c>
      <c r="BG37" s="205"/>
      <c r="BH37" s="217">
        <v>496.26994866691501</v>
      </c>
      <c r="BI37" s="192"/>
      <c r="BJ37" s="192"/>
      <c r="BK37" s="200">
        <f t="shared" si="5"/>
        <v>0.43571428571428572</v>
      </c>
      <c r="BM37" s="139">
        <v>2018</v>
      </c>
      <c r="BN37" s="197">
        <v>86.246940612792997</v>
      </c>
      <c r="BO37" s="169"/>
      <c r="BP37" s="195">
        <v>86.302397230789794</v>
      </c>
      <c r="BR37" s="192"/>
      <c r="BS37" s="200">
        <f t="shared" si="6"/>
        <v>0.69877570445289383</v>
      </c>
      <c r="BU37" s="139">
        <v>2018</v>
      </c>
      <c r="BV37" s="73">
        <v>52</v>
      </c>
      <c r="BW37" s="205"/>
      <c r="BX37" s="217">
        <v>53.602226734161299</v>
      </c>
      <c r="BZ37" s="198"/>
      <c r="CA37" s="200">
        <f t="shared" si="7"/>
        <v>0.37796208530805697</v>
      </c>
      <c r="CB37" s="61"/>
      <c r="CC37" s="139">
        <v>2018</v>
      </c>
      <c r="CD37" s="197">
        <v>49</v>
      </c>
      <c r="CE37" s="169"/>
      <c r="CF37" s="195">
        <v>50.893393661826799</v>
      </c>
      <c r="CG37" s="200"/>
      <c r="CH37" s="200"/>
      <c r="CI37" s="200">
        <f t="shared" si="8"/>
        <v>0.55298396107391912</v>
      </c>
      <c r="CJ37" s="200"/>
      <c r="CK37" s="139">
        <v>2018</v>
      </c>
      <c r="CL37" s="231">
        <v>2.2029600618709457</v>
      </c>
      <c r="CM37" s="234">
        <v>2.1497118232214598</v>
      </c>
      <c r="CN37" s="220">
        <v>2.1497118232214598</v>
      </c>
      <c r="CO37" s="201"/>
      <c r="CP37" s="201"/>
      <c r="CQ37" s="235">
        <f>CM37-$CR$11/($CR$13-$CR$11)</f>
        <v>0.97200245878138913</v>
      </c>
      <c r="CR37" s="48"/>
      <c r="CS37" s="61"/>
      <c r="CT37" s="67"/>
      <c r="CU37" s="84"/>
      <c r="CV37" s="61"/>
      <c r="CW37" s="61"/>
      <c r="CX37" s="61"/>
      <c r="CY37" s="61"/>
      <c r="CZ37" s="61"/>
      <c r="DA37" s="61"/>
      <c r="DB37" s="61"/>
      <c r="DC37" s="86"/>
      <c r="DD37" s="82"/>
      <c r="DE37" s="82"/>
      <c r="DF37" s="82"/>
      <c r="DG37" s="85"/>
      <c r="DH37" s="61"/>
      <c r="DI37" s="61"/>
      <c r="DJ37" s="61"/>
      <c r="DK37" s="61"/>
      <c r="DL37" s="61"/>
      <c r="DM37" s="61"/>
      <c r="DN37" s="61"/>
      <c r="DO37" s="61"/>
    </row>
    <row r="38" spans="1:119" s="49" customFormat="1">
      <c r="A38" s="139">
        <v>2019</v>
      </c>
      <c r="B38" s="228">
        <v>16745.154214311169</v>
      </c>
      <c r="C38" s="191"/>
      <c r="D38" s="211">
        <v>16518.3958324706</v>
      </c>
      <c r="E38" s="221"/>
      <c r="F38" s="188"/>
      <c r="G38" s="200">
        <f t="shared" si="12"/>
        <v>0.75447557792184616</v>
      </c>
      <c r="H38" s="230"/>
      <c r="I38" s="139">
        <v>2019</v>
      </c>
      <c r="J38" s="208">
        <v>27.866666666666671</v>
      </c>
      <c r="K38" s="236">
        <v>27.87</v>
      </c>
      <c r="L38" s="211">
        <v>29.108823295083699</v>
      </c>
      <c r="M38" s="191"/>
      <c r="N38" s="191"/>
      <c r="O38" s="222">
        <f t="shared" si="1"/>
        <v>0.83828006088280005</v>
      </c>
      <c r="P38" s="191"/>
      <c r="Q38" s="139">
        <v>2019</v>
      </c>
      <c r="R38" s="223">
        <v>5.3570983112123534</v>
      </c>
      <c r="S38" s="218"/>
      <c r="T38" s="195">
        <v>5.81874776400225</v>
      </c>
      <c r="U38" s="173"/>
      <c r="V38" s="173"/>
      <c r="W38" s="224">
        <f t="shared" si="11"/>
        <v>0.9162282666721594</v>
      </c>
      <c r="X38" s="173"/>
      <c r="Y38" s="139">
        <v>2019</v>
      </c>
      <c r="Z38" s="188"/>
      <c r="AA38" s="237">
        <v>8.2200000000000006</v>
      </c>
      <c r="AB38" s="237"/>
      <c r="AE38" s="225">
        <f t="shared" si="16"/>
        <v>0.88906473408380782</v>
      </c>
      <c r="AF38" s="48"/>
      <c r="AG38" s="46">
        <v>2019</v>
      </c>
      <c r="AH38" s="197">
        <v>72.74713164052946</v>
      </c>
      <c r="AI38" s="195">
        <v>73.132026306988294</v>
      </c>
      <c r="AJ38" s="195">
        <v>73.132026306988294</v>
      </c>
      <c r="AK38" s="192"/>
      <c r="AL38" s="192"/>
      <c r="AM38" s="200">
        <f t="shared" si="3"/>
        <v>0.54392566961728339</v>
      </c>
      <c r="AO38" s="46">
        <v>2019</v>
      </c>
      <c r="AP38" s="197">
        <v>8.9</v>
      </c>
      <c r="AQ38" s="195">
        <v>8.1811340921701401</v>
      </c>
      <c r="AR38" s="195">
        <v>8.1811340921701401</v>
      </c>
      <c r="AS38" s="192"/>
      <c r="AT38" s="192"/>
      <c r="AU38" s="200">
        <f t="shared" si="15"/>
        <v>0.14391030289521137</v>
      </c>
      <c r="AW38" s="46">
        <v>2019</v>
      </c>
      <c r="AX38" s="197">
        <v>73.661202216042099</v>
      </c>
      <c r="AY38" s="169"/>
      <c r="AZ38" s="195">
        <v>73.659999999999897</v>
      </c>
      <c r="BA38" s="192"/>
      <c r="BB38" s="192"/>
      <c r="BC38" s="200">
        <f t="shared" si="14"/>
        <v>0.61081135838764755</v>
      </c>
      <c r="BE38" s="139">
        <v>2019</v>
      </c>
      <c r="BF38" s="74">
        <v>500</v>
      </c>
      <c r="BG38" s="205"/>
      <c r="BH38" s="217">
        <v>500.33304850943301</v>
      </c>
      <c r="BI38" s="192"/>
      <c r="BJ38" s="192"/>
      <c r="BK38" s="200">
        <f t="shared" si="5"/>
        <v>0.40714285714285714</v>
      </c>
      <c r="BM38" s="139">
        <v>2019</v>
      </c>
      <c r="BN38" s="197">
        <v>86.478302001953097</v>
      </c>
      <c r="BO38" s="169"/>
      <c r="BP38" s="195">
        <v>86.521646691864902</v>
      </c>
      <c r="BR38" s="192"/>
      <c r="BS38" s="200">
        <f t="shared" si="6"/>
        <v>0.71232632991133282</v>
      </c>
      <c r="BU38" s="139">
        <v>2019</v>
      </c>
      <c r="BV38" s="73">
        <v>55</v>
      </c>
      <c r="BW38" s="205"/>
      <c r="BX38" s="217">
        <v>55.854674816131499</v>
      </c>
      <c r="BZ38" s="198"/>
      <c r="CA38" s="200">
        <f t="shared" si="7"/>
        <v>0.28909952606635081</v>
      </c>
      <c r="CB38" s="61"/>
      <c r="CC38" s="139">
        <v>2019</v>
      </c>
      <c r="CD38" s="197">
        <v>51</v>
      </c>
      <c r="CE38" s="195">
        <v>53.842820864170697</v>
      </c>
      <c r="CF38" s="195">
        <v>53.842820864170697</v>
      </c>
      <c r="CG38" s="200"/>
      <c r="CH38" s="200"/>
      <c r="CI38" s="200">
        <f t="shared" si="8"/>
        <v>0.57557764512375897</v>
      </c>
      <c r="CJ38" s="200"/>
      <c r="CK38" s="139">
        <v>2019</v>
      </c>
      <c r="CL38" s="201"/>
      <c r="CM38" s="234">
        <v>2.1729242952396799</v>
      </c>
      <c r="CN38" s="171"/>
      <c r="CO38" s="201"/>
      <c r="CP38" s="201"/>
      <c r="CQ38" s="235">
        <f t="shared" ref="CQ38:CQ64" si="17">CM38-$CR$11/($CR$13-$CR$11)</f>
        <v>0.99521493079960921</v>
      </c>
      <c r="CR38" s="48"/>
      <c r="CS38" s="61"/>
      <c r="CT38" s="67"/>
      <c r="CU38" s="61"/>
      <c r="CV38" s="61"/>
      <c r="CW38" s="61"/>
      <c r="CX38" s="61"/>
      <c r="CY38" s="61"/>
      <c r="CZ38" s="61"/>
      <c r="DA38" s="61"/>
      <c r="DB38" s="61"/>
      <c r="DC38" s="86"/>
      <c r="DD38" s="86"/>
      <c r="DE38" s="82"/>
      <c r="DF38" s="82"/>
      <c r="DG38" s="85"/>
      <c r="DH38" s="61"/>
      <c r="DI38" s="61"/>
      <c r="DJ38" s="61"/>
      <c r="DK38" s="61"/>
      <c r="DL38" s="61"/>
      <c r="DM38" s="61"/>
      <c r="DN38" s="61"/>
      <c r="DO38" s="61"/>
    </row>
    <row r="39" spans="1:119" s="49" customFormat="1">
      <c r="A39" s="139">
        <v>2020</v>
      </c>
      <c r="B39" s="228">
        <v>16069.1597089595</v>
      </c>
      <c r="C39" s="211">
        <v>16815.5659818522</v>
      </c>
      <c r="D39" s="211">
        <v>16815.5659818522</v>
      </c>
      <c r="E39" s="221"/>
      <c r="F39" s="188"/>
      <c r="G39" s="200">
        <f t="shared" si="12"/>
        <v>0.69991707007048898</v>
      </c>
      <c r="H39" s="230"/>
      <c r="I39" s="139">
        <v>2020</v>
      </c>
      <c r="J39" s="168"/>
      <c r="K39" s="238">
        <v>29.495579066922598</v>
      </c>
      <c r="L39" s="212"/>
      <c r="M39" s="191"/>
      <c r="N39" s="191"/>
      <c r="O39" s="222">
        <f t="shared" ref="O39:O64" si="18">(K39-$P$11)/($P$13-$P$11)</f>
        <v>0.65233115674399555</v>
      </c>
      <c r="P39" s="191"/>
      <c r="Q39" s="139">
        <v>2020</v>
      </c>
      <c r="R39" s="223">
        <v>6.5730035263289626</v>
      </c>
      <c r="T39" s="195">
        <v>5.8893691677763398</v>
      </c>
      <c r="U39" s="173"/>
      <c r="V39" s="173"/>
      <c r="W39" s="224">
        <f t="shared" si="11"/>
        <v>0.73278272699863134</v>
      </c>
      <c r="X39" s="173"/>
      <c r="Y39" s="139">
        <v>2020</v>
      </c>
      <c r="Z39" s="188"/>
      <c r="AA39" s="237">
        <v>7.78</v>
      </c>
      <c r="AB39" s="237"/>
      <c r="AE39" s="225">
        <f t="shared" si="16"/>
        <v>0.90304573776489694</v>
      </c>
      <c r="AF39" s="48"/>
      <c r="AG39" s="46">
        <v>2020</v>
      </c>
      <c r="AI39" s="195">
        <v>73.457904510134895</v>
      </c>
      <c r="AJ39" s="169"/>
      <c r="AK39" s="192"/>
      <c r="AL39" s="192"/>
      <c r="AM39" s="200">
        <f t="shared" ref="AM39:AM64" si="19">(AI39-$AN$11)/($AN$13-$AN$11)</f>
        <v>0.59678270837287906</v>
      </c>
      <c r="AO39" s="46">
        <v>2020</v>
      </c>
      <c r="AQ39" s="195">
        <v>8.0960902855128705</v>
      </c>
      <c r="AR39" s="218"/>
      <c r="AS39" s="192"/>
      <c r="AT39" s="192"/>
      <c r="AU39" s="200">
        <f t="shared" ref="AU39:AU64" si="20">(AQ39-$AV$11)/($AV$13-$AV$11)</f>
        <v>0.92454584533688677</v>
      </c>
      <c r="AW39" s="46">
        <v>2020</v>
      </c>
      <c r="AX39" s="197">
        <v>74.266034170312196</v>
      </c>
      <c r="AY39" s="195">
        <v>74.269999999999897</v>
      </c>
      <c r="AZ39" s="169"/>
      <c r="BA39" s="192"/>
      <c r="BB39" s="192"/>
      <c r="BC39" s="200">
        <f t="shared" si="14"/>
        <v>0.63623514797445269</v>
      </c>
      <c r="BE39" s="139">
        <v>2020</v>
      </c>
      <c r="BF39" s="74">
        <v>504</v>
      </c>
      <c r="BG39" s="217">
        <v>504.549817040562</v>
      </c>
      <c r="BH39" s="205"/>
      <c r="BI39" s="192"/>
      <c r="BJ39" s="192"/>
      <c r="BK39" s="200">
        <f t="shared" si="5"/>
        <v>0.37857142857142856</v>
      </c>
      <c r="BM39" s="139">
        <v>2020</v>
      </c>
      <c r="BN39" s="197">
        <v>86.682212829589801</v>
      </c>
      <c r="BO39" s="195">
        <v>86.731109792291093</v>
      </c>
      <c r="BP39" s="169"/>
      <c r="BR39" s="192"/>
      <c r="BS39" s="200">
        <f t="shared" si="6"/>
        <v>0.72426920102848913</v>
      </c>
      <c r="BU39" s="139">
        <v>2020</v>
      </c>
      <c r="BV39" s="73">
        <v>56</v>
      </c>
      <c r="BW39" s="217">
        <v>57.9338569641113</v>
      </c>
      <c r="BX39" s="217">
        <v>57.9338569641113</v>
      </c>
      <c r="BZ39" s="198"/>
      <c r="CA39" s="200">
        <f t="shared" si="7"/>
        <v>0.25947867298578209</v>
      </c>
      <c r="CB39" s="61"/>
      <c r="CC39" s="139">
        <v>2020</v>
      </c>
      <c r="CD39" s="197">
        <v>62.2</v>
      </c>
      <c r="CE39" s="195">
        <v>56.7926975246518</v>
      </c>
      <c r="CF39" s="218"/>
      <c r="CG39" s="200"/>
      <c r="CH39" s="200"/>
      <c r="CI39" s="200">
        <f t="shared" si="8"/>
        <v>0.702102275802862</v>
      </c>
      <c r="CJ39" s="200"/>
      <c r="CK39" s="139">
        <v>2020</v>
      </c>
      <c r="CL39" s="201"/>
      <c r="CM39" s="234">
        <v>2.19763835792142</v>
      </c>
      <c r="CN39" s="171"/>
      <c r="CO39" s="201"/>
      <c r="CP39" s="201"/>
      <c r="CQ39" s="235">
        <f t="shared" si="17"/>
        <v>1.0199289934813494</v>
      </c>
      <c r="CR39" s="48"/>
      <c r="CS39" s="61"/>
      <c r="CT39" s="67"/>
      <c r="CU39" s="61"/>
      <c r="CV39" s="61"/>
      <c r="CW39" s="61"/>
      <c r="CX39" s="61"/>
      <c r="CY39" s="61"/>
      <c r="CZ39" s="61"/>
      <c r="DA39" s="61"/>
      <c r="DB39" s="61"/>
      <c r="DC39" s="61"/>
      <c r="DD39" s="82"/>
      <c r="DE39" s="82"/>
      <c r="DF39" s="82"/>
      <c r="DG39" s="85"/>
      <c r="DH39" s="61"/>
      <c r="DI39" s="61"/>
      <c r="DJ39" s="61"/>
      <c r="DK39" s="61"/>
      <c r="DL39" s="61"/>
      <c r="DM39" s="61"/>
      <c r="DN39" s="61"/>
      <c r="DO39" s="61"/>
    </row>
    <row r="40" spans="1:119" s="49" customFormat="1">
      <c r="A40" s="139">
        <v>2021</v>
      </c>
      <c r="C40" s="211">
        <v>17112.7361312338</v>
      </c>
      <c r="D40" s="191"/>
      <c r="E40" s="188"/>
      <c r="F40" s="188"/>
      <c r="G40" s="200">
        <f t="shared" ref="G40:G64" si="21">(C40-$H$11)/($H$13-$H$11)</f>
        <v>0.78414256595454812</v>
      </c>
      <c r="H40" s="230"/>
      <c r="I40" s="139">
        <v>2021</v>
      </c>
      <c r="J40" s="168"/>
      <c r="K40" s="238">
        <v>29.9038734697533</v>
      </c>
      <c r="L40" s="239"/>
      <c r="M40" s="191"/>
      <c r="N40" s="191"/>
      <c r="O40" s="222">
        <f t="shared" si="18"/>
        <v>0.60572220664916665</v>
      </c>
      <c r="P40" s="191"/>
      <c r="Q40" s="139">
        <v>2021</v>
      </c>
      <c r="R40" s="223">
        <v>6.5</v>
      </c>
      <c r="S40" s="195">
        <v>5.9461607341982203</v>
      </c>
      <c r="T40" s="195">
        <v>5.9461607341982203</v>
      </c>
      <c r="U40" s="173"/>
      <c r="V40" s="173"/>
      <c r="W40" s="224">
        <f t="shared" si="11"/>
        <v>0.74379688428572122</v>
      </c>
      <c r="X40" s="173"/>
      <c r="Y40" s="139">
        <v>2021</v>
      </c>
      <c r="Z40" s="188"/>
      <c r="AA40" s="237">
        <v>7.37</v>
      </c>
      <c r="AB40" s="237"/>
      <c r="AE40" s="225">
        <f t="shared" si="16"/>
        <v>0.9160734911950027</v>
      </c>
      <c r="AF40" s="48"/>
      <c r="AG40" s="46">
        <v>2021</v>
      </c>
      <c r="AI40" s="195">
        <v>73.787510220029603</v>
      </c>
      <c r="AJ40" s="169"/>
      <c r="AK40" s="192"/>
      <c r="AL40" s="192"/>
      <c r="AM40" s="200">
        <f t="shared" si="19"/>
        <v>0.621294029115385</v>
      </c>
      <c r="AO40" s="46">
        <v>2021</v>
      </c>
      <c r="AQ40" s="195">
        <v>8.0110464788556008</v>
      </c>
      <c r="AR40" s="218"/>
      <c r="AS40" s="192"/>
      <c r="AT40" s="192"/>
      <c r="AU40" s="200">
        <f t="shared" si="20"/>
        <v>0.9317876678075433</v>
      </c>
      <c r="AW40" s="46">
        <v>2021</v>
      </c>
      <c r="AY40" s="195">
        <v>74.879999999999896</v>
      </c>
      <c r="AZ40" s="169"/>
      <c r="BA40" s="192"/>
      <c r="BB40" s="192"/>
      <c r="BC40" s="200">
        <f t="shared" ref="BC40:BC64" si="22">(AY40-$BD$11)/($BD$13-$BD$11)</f>
        <v>0.66204287515762617</v>
      </c>
      <c r="BE40" s="139">
        <v>2021</v>
      </c>
      <c r="BF40" s="176"/>
      <c r="BG40" s="217">
        <v>508.927595298737</v>
      </c>
      <c r="BH40" s="205"/>
      <c r="BI40" s="192"/>
      <c r="BJ40" s="192"/>
      <c r="BK40" s="200">
        <f>(BG40-$BL$13)/($BL$11-$BL$13)</f>
        <v>0.34337431929473566</v>
      </c>
      <c r="BM40" s="139">
        <v>2021</v>
      </c>
      <c r="BN40" s="239"/>
      <c r="BO40" s="195">
        <v>86.931176699378696</v>
      </c>
      <c r="BP40" s="169"/>
      <c r="BR40" s="192"/>
      <c r="BS40" s="200">
        <f t="shared" ref="BS40:BS64" si="23">(BO40-$BT$11)/($BT$13-$BT$11)</f>
        <v>0.73885078771605162</v>
      </c>
      <c r="BU40" s="139">
        <v>2021</v>
      </c>
      <c r="BV40" s="75"/>
      <c r="BW40" s="217">
        <v>59.760798454284597</v>
      </c>
      <c r="BX40" s="205"/>
      <c r="BZ40" s="198"/>
      <c r="CA40" s="200">
        <f t="shared" ref="CA40:CA46" si="24">(BW40-$CB$11)/($CB$13-$CB$11)</f>
        <v>0.14808061450578813</v>
      </c>
      <c r="CB40" s="61"/>
      <c r="CC40" s="139">
        <v>2021</v>
      </c>
      <c r="CD40" s="173"/>
      <c r="CE40" s="195">
        <v>59.735283657908397</v>
      </c>
      <c r="CF40" s="218"/>
      <c r="CG40" s="200"/>
      <c r="CH40" s="200"/>
      <c r="CI40" s="200">
        <f t="shared" ref="CI40:CI64" si="25">(CE40-$CJ$11)/($CJ$13-$CJ$11)</f>
        <v>0.67425876465001466</v>
      </c>
      <c r="CJ40" s="200"/>
      <c r="CK40" s="139">
        <v>2021</v>
      </c>
      <c r="CL40" s="201"/>
      <c r="CM40" s="234">
        <v>2.2238537016800901</v>
      </c>
      <c r="CN40" s="171"/>
      <c r="CO40" s="201"/>
      <c r="CP40" s="201"/>
      <c r="CQ40" s="235">
        <f t="shared" si="17"/>
        <v>1.0461443372400194</v>
      </c>
      <c r="CR40" s="48"/>
      <c r="CS40" s="61"/>
      <c r="CT40" s="67"/>
      <c r="CU40" s="61"/>
      <c r="CV40" s="61"/>
      <c r="CW40" s="61"/>
      <c r="CX40" s="61"/>
      <c r="CY40" s="61"/>
      <c r="CZ40" s="61"/>
      <c r="DA40" s="61"/>
      <c r="DB40" s="61"/>
      <c r="DC40" s="61"/>
      <c r="DD40" s="82"/>
      <c r="DE40" s="82"/>
      <c r="DF40" s="82"/>
      <c r="DG40" s="85"/>
      <c r="DH40" s="61"/>
      <c r="DI40" s="61"/>
      <c r="DJ40" s="61"/>
      <c r="DK40" s="61"/>
      <c r="DL40" s="61"/>
      <c r="DM40" s="61"/>
      <c r="DN40" s="61"/>
      <c r="DO40" s="61"/>
    </row>
    <row r="41" spans="1:119" s="49" customFormat="1" ht="13">
      <c r="A41" s="139">
        <v>2022</v>
      </c>
      <c r="C41" s="211">
        <v>17409.9062806154</v>
      </c>
      <c r="D41" s="191"/>
      <c r="E41" s="188"/>
      <c r="F41" s="188"/>
      <c r="G41" s="200">
        <f t="shared" si="21"/>
        <v>0.80812672529292984</v>
      </c>
      <c r="H41" s="230"/>
      <c r="I41" s="139">
        <v>2022</v>
      </c>
      <c r="J41" s="168"/>
      <c r="K41" s="238">
        <v>30.311672703373102</v>
      </c>
      <c r="L41" s="239"/>
      <c r="M41" s="191"/>
      <c r="N41" s="191"/>
      <c r="O41" s="222">
        <f t="shared" si="18"/>
        <v>0.55916978271996554</v>
      </c>
      <c r="P41" s="191"/>
      <c r="Q41" s="139">
        <v>2022</v>
      </c>
      <c r="R41" s="191"/>
      <c r="S41" s="195">
        <v>5.9844703277444999</v>
      </c>
      <c r="T41" s="169"/>
      <c r="U41" s="173"/>
      <c r="V41" s="173"/>
      <c r="W41" s="224">
        <f t="shared" ref="W41:W64" si="26">(S41-$X$11)/($X$13-$X$11)</f>
        <v>0.82157565994099091</v>
      </c>
      <c r="X41" s="173"/>
      <c r="Y41" s="139">
        <v>2022</v>
      </c>
      <c r="Z41" s="188"/>
      <c r="AA41" s="215">
        <v>6.9823573049259302</v>
      </c>
      <c r="AB41" s="215"/>
      <c r="AE41" s="225">
        <f t="shared" si="16"/>
        <v>0.92839084107404346</v>
      </c>
      <c r="AF41" s="48"/>
      <c r="AG41" s="46">
        <v>2022</v>
      </c>
      <c r="AI41" s="195">
        <v>74.120836064596006</v>
      </c>
      <c r="AJ41" s="169"/>
      <c r="AK41" s="192"/>
      <c r="AL41" s="192"/>
      <c r="AM41" s="200">
        <f t="shared" si="19"/>
        <v>0.64608199984120707</v>
      </c>
      <c r="AO41" s="46">
        <v>2022</v>
      </c>
      <c r="AQ41" s="195">
        <v>7.9260026721983303</v>
      </c>
      <c r="AR41" s="218"/>
      <c r="AS41" s="192"/>
      <c r="AT41" s="192"/>
      <c r="AU41" s="200">
        <f t="shared" si="20"/>
        <v>0.93902949027819993</v>
      </c>
      <c r="AW41" s="46">
        <v>2022</v>
      </c>
      <c r="AY41" s="195">
        <v>75.489999999999995</v>
      </c>
      <c r="AZ41" s="169"/>
      <c r="BA41" s="192"/>
      <c r="BB41" s="192"/>
      <c r="BC41" s="200">
        <f t="shared" si="22"/>
        <v>0.68768390079865593</v>
      </c>
      <c r="BE41" s="139">
        <v>2022</v>
      </c>
      <c r="BF41" s="176"/>
      <c r="BG41" s="217">
        <v>513.47372431680503</v>
      </c>
      <c r="BH41" s="205"/>
      <c r="BI41" s="192"/>
      <c r="BJ41" s="192"/>
      <c r="BK41" s="200">
        <f t="shared" ref="BK41:BK64" si="27">(BG41-$BL$13)/($BL$11-$BL$13)</f>
        <v>0.31090196916567836</v>
      </c>
      <c r="BM41" s="139">
        <v>2022</v>
      </c>
      <c r="BN41" s="239"/>
      <c r="BO41" s="195">
        <v>87.122226359122095</v>
      </c>
      <c r="BP41" s="169"/>
      <c r="BR41" s="192"/>
      <c r="BS41" s="200">
        <f t="shared" si="23"/>
        <v>0.75004039196481231</v>
      </c>
      <c r="BU41" s="139">
        <v>2022</v>
      </c>
      <c r="BV41" s="75"/>
      <c r="BW41" s="217">
        <v>61.250378608703599</v>
      </c>
      <c r="BX41" s="205"/>
      <c r="BZ41" s="198"/>
      <c r="CA41" s="200">
        <f t="shared" si="24"/>
        <v>0.10395797960001202</v>
      </c>
      <c r="CB41" s="61"/>
      <c r="CC41" s="139">
        <v>2022</v>
      </c>
      <c r="CD41" s="173"/>
      <c r="CE41" s="195">
        <v>62.662839280441403</v>
      </c>
      <c r="CF41" s="218"/>
      <c r="CG41" s="200"/>
      <c r="CH41" s="200"/>
      <c r="CI41" s="200">
        <f t="shared" si="25"/>
        <v>0.70733089803693616</v>
      </c>
      <c r="CJ41" s="200"/>
      <c r="CK41" s="139">
        <v>2022</v>
      </c>
      <c r="CL41" s="201"/>
      <c r="CM41" s="240">
        <v>2.25156999812467</v>
      </c>
      <c r="CN41" s="171"/>
      <c r="CO41" s="201"/>
      <c r="CP41" s="201"/>
      <c r="CQ41" s="235">
        <f t="shared" si="17"/>
        <v>1.0738606336845993</v>
      </c>
      <c r="CR41" s="48"/>
      <c r="CS41" s="61"/>
      <c r="CT41" s="67"/>
      <c r="CU41" s="61"/>
      <c r="CV41" s="61"/>
      <c r="CW41" s="61"/>
      <c r="CX41" s="61"/>
      <c r="CY41" s="61"/>
      <c r="CZ41" s="61"/>
      <c r="DA41" s="61"/>
      <c r="DB41" s="61"/>
      <c r="DC41" s="61"/>
      <c r="DD41" s="82"/>
      <c r="DE41" s="82"/>
      <c r="DF41" s="82"/>
      <c r="DG41" s="85"/>
      <c r="DH41" s="61"/>
      <c r="DI41" s="61"/>
      <c r="DJ41" s="61"/>
      <c r="DK41" s="61"/>
      <c r="DL41" s="61"/>
      <c r="DM41" s="61"/>
      <c r="DN41" s="61"/>
      <c r="DO41" s="61"/>
    </row>
    <row r="42" spans="1:119" s="49" customFormat="1" ht="13">
      <c r="A42" s="139">
        <v>2023</v>
      </c>
      <c r="C42" s="211">
        <v>17707.076429997102</v>
      </c>
      <c r="D42" s="191"/>
      <c r="E42" s="188"/>
      <c r="F42" s="188"/>
      <c r="G42" s="200">
        <f t="shared" si="21"/>
        <v>0.83211088463131977</v>
      </c>
      <c r="H42" s="230"/>
      <c r="I42" s="139">
        <v>2023</v>
      </c>
      <c r="J42" s="168"/>
      <c r="K42" s="238">
        <v>30.696969689619699</v>
      </c>
      <c r="L42" s="239"/>
      <c r="M42" s="191"/>
      <c r="N42" s="191"/>
      <c r="O42" s="222">
        <f t="shared" si="18"/>
        <v>0.51518610849090196</v>
      </c>
      <c r="P42" s="191"/>
      <c r="Q42" s="139">
        <v>2023</v>
      </c>
      <c r="R42" s="191"/>
      <c r="S42" s="195">
        <v>6.0011597813905402</v>
      </c>
      <c r="T42" s="169"/>
      <c r="U42" s="173"/>
      <c r="V42" s="173"/>
      <c r="W42" s="224">
        <f t="shared" si="26"/>
        <v>0.8190576957173894</v>
      </c>
      <c r="X42" s="173"/>
      <c r="Y42" s="139">
        <v>2023</v>
      </c>
      <c r="Z42" s="188"/>
      <c r="AA42" s="215">
        <v>6.6267757020461202</v>
      </c>
      <c r="AB42" s="215"/>
      <c r="AE42" s="225">
        <f t="shared" si="16"/>
        <v>0.9396894494803848</v>
      </c>
      <c r="AF42" s="48"/>
      <c r="AG42" s="46">
        <v>2023</v>
      </c>
      <c r="AI42" s="195">
        <v>74.4578746899724</v>
      </c>
      <c r="AJ42" s="169"/>
      <c r="AK42" s="192"/>
      <c r="AL42" s="192"/>
      <c r="AM42" s="200">
        <f t="shared" si="19"/>
        <v>0.67114607367613288</v>
      </c>
      <c r="AO42" s="46">
        <v>2023</v>
      </c>
      <c r="AQ42" s="195">
        <v>7.8409588655410598</v>
      </c>
      <c r="AR42" s="218"/>
      <c r="AS42" s="192"/>
      <c r="AT42" s="192"/>
      <c r="AU42" s="200">
        <f t="shared" si="20"/>
        <v>0.94627131274885634</v>
      </c>
      <c r="AW42" s="46">
        <v>2023</v>
      </c>
      <c r="AY42" s="195">
        <v>76.099999999999895</v>
      </c>
      <c r="AZ42" s="169"/>
      <c r="BA42" s="192"/>
      <c r="BB42" s="192"/>
      <c r="BC42" s="200">
        <f t="shared" si="22"/>
        <v>0.71332492643967726</v>
      </c>
      <c r="BE42" s="139">
        <v>2023</v>
      </c>
      <c r="BF42" s="176"/>
      <c r="BG42" s="217">
        <v>518.19554512761499</v>
      </c>
      <c r="BH42" s="205"/>
      <c r="BI42" s="192"/>
      <c r="BJ42" s="192"/>
      <c r="BK42" s="200">
        <f t="shared" si="27"/>
        <v>0.2771746776598929</v>
      </c>
      <c r="BM42" s="139">
        <v>2023</v>
      </c>
      <c r="BN42" s="239"/>
      <c r="BO42" s="195">
        <v>87.304626394104105</v>
      </c>
      <c r="BP42" s="169"/>
      <c r="BR42" s="192"/>
      <c r="BS42" s="200">
        <f t="shared" si="23"/>
        <v>0.76072339558360991</v>
      </c>
      <c r="BU42" s="139">
        <v>2023</v>
      </c>
      <c r="BV42" s="75"/>
      <c r="BW42" s="217">
        <v>62.311337471008301</v>
      </c>
      <c r="BX42" s="205"/>
      <c r="BZ42" s="198"/>
      <c r="CA42" s="200">
        <f t="shared" si="24"/>
        <v>7.2531473015157111E-2</v>
      </c>
      <c r="CB42" s="61"/>
      <c r="CC42" s="139">
        <v>2023</v>
      </c>
      <c r="CD42" s="173"/>
      <c r="CE42" s="195">
        <v>65.567624391987906</v>
      </c>
      <c r="CF42" s="218"/>
      <c r="CG42" s="200"/>
      <c r="CH42" s="200"/>
      <c r="CI42" s="200">
        <f t="shared" si="25"/>
        <v>0.74014579655841628</v>
      </c>
      <c r="CJ42" s="200"/>
      <c r="CK42" s="139">
        <v>2023</v>
      </c>
      <c r="CL42" s="201"/>
      <c r="CM42" s="240">
        <v>2.2807869000604599</v>
      </c>
      <c r="CN42" s="171"/>
      <c r="CO42" s="201"/>
      <c r="CP42" s="201"/>
      <c r="CQ42" s="235">
        <f t="shared" si="17"/>
        <v>1.1030775356203892</v>
      </c>
      <c r="CR42" s="48"/>
      <c r="CS42" s="61"/>
      <c r="CT42" s="67"/>
      <c r="CU42" s="61"/>
      <c r="CV42" s="61"/>
      <c r="CW42" s="61"/>
      <c r="CX42" s="61"/>
      <c r="CY42" s="61"/>
      <c r="CZ42" s="61"/>
      <c r="DA42" s="61"/>
      <c r="DB42" s="61"/>
      <c r="DC42" s="61"/>
      <c r="DD42" s="82"/>
      <c r="DE42" s="82"/>
      <c r="DF42" s="82"/>
      <c r="DG42" s="85"/>
      <c r="DH42" s="61"/>
      <c r="DI42" s="61"/>
      <c r="DJ42" s="61"/>
      <c r="DK42" s="61"/>
      <c r="DL42" s="61"/>
      <c r="DM42" s="61"/>
      <c r="DN42" s="61"/>
      <c r="DO42" s="61"/>
    </row>
    <row r="43" spans="1:119" s="61" customFormat="1" ht="13">
      <c r="A43" s="139">
        <v>2024</v>
      </c>
      <c r="C43" s="211">
        <v>18004.246579378701</v>
      </c>
      <c r="D43" s="210"/>
      <c r="E43" s="206"/>
      <c r="F43" s="206"/>
      <c r="G43" s="200">
        <f t="shared" si="21"/>
        <v>0.8560950439697016</v>
      </c>
      <c r="H43" s="116"/>
      <c r="I43" s="139">
        <v>2024</v>
      </c>
      <c r="J43" s="168"/>
      <c r="K43" s="238">
        <v>31.038971694733501</v>
      </c>
      <c r="L43" s="239"/>
      <c r="M43" s="210"/>
      <c r="N43" s="210"/>
      <c r="O43" s="213">
        <f t="shared" si="18"/>
        <v>0.47614478370622138</v>
      </c>
      <c r="P43" s="210"/>
      <c r="Q43" s="139">
        <v>2024</v>
      </c>
      <c r="R43" s="191"/>
      <c r="S43" s="195">
        <v>5.9948619625660502</v>
      </c>
      <c r="T43" s="218"/>
      <c r="U43" s="69"/>
      <c r="V43" s="69"/>
      <c r="W43" s="214">
        <f t="shared" si="26"/>
        <v>0.82000785758746075</v>
      </c>
      <c r="X43" s="69"/>
      <c r="Y43" s="139">
        <v>2024</v>
      </c>
      <c r="Z43" s="206"/>
      <c r="AA43" s="215">
        <v>6.2960198490998502</v>
      </c>
      <c r="AB43" s="215"/>
      <c r="AE43" s="216">
        <f t="shared" si="16"/>
        <v>0.95019921947489305</v>
      </c>
      <c r="AF43" s="66"/>
      <c r="AG43" s="46">
        <v>2024</v>
      </c>
      <c r="AI43" s="195">
        <v>74.798618760460599</v>
      </c>
      <c r="AJ43" s="218"/>
      <c r="AK43" s="87"/>
      <c r="AL43" s="87"/>
      <c r="AM43" s="132">
        <f t="shared" si="19"/>
        <v>0.69648570509669105</v>
      </c>
      <c r="AO43" s="46">
        <v>2024</v>
      </c>
      <c r="AQ43" s="195">
        <v>7.7559150588838</v>
      </c>
      <c r="AR43" s="218"/>
      <c r="AS43" s="87"/>
      <c r="AT43" s="87"/>
      <c r="AU43" s="132">
        <f t="shared" si="20"/>
        <v>0.95351313521951198</v>
      </c>
      <c r="AW43" s="46">
        <v>2024</v>
      </c>
      <c r="AY43" s="195">
        <v>76.709999999999894</v>
      </c>
      <c r="AZ43" s="218"/>
      <c r="BA43" s="87"/>
      <c r="BB43" s="87"/>
      <c r="BC43" s="132">
        <f t="shared" si="22"/>
        <v>0.7389659520807027</v>
      </c>
      <c r="BE43" s="139">
        <v>2024</v>
      </c>
      <c r="BF43" s="241"/>
      <c r="BG43" s="217">
        <v>523.10039877146403</v>
      </c>
      <c r="BH43" s="196"/>
      <c r="BI43" s="87"/>
      <c r="BJ43" s="87"/>
      <c r="BK43" s="132">
        <f t="shared" si="27"/>
        <v>0.24214000877525693</v>
      </c>
      <c r="BM43" s="139">
        <v>2024</v>
      </c>
      <c r="BN43" s="239"/>
      <c r="BO43" s="195">
        <v>87.478733054658406</v>
      </c>
      <c r="BP43" s="218"/>
      <c r="BR43" s="87"/>
      <c r="BS43" s="132">
        <f t="shared" si="23"/>
        <v>0.77092066382942914</v>
      </c>
      <c r="BU43" s="139">
        <v>2024</v>
      </c>
      <c r="BV43" s="242"/>
      <c r="BW43" s="217">
        <v>62.846286773681598</v>
      </c>
      <c r="BX43" s="196"/>
      <c r="BZ43" s="219"/>
      <c r="CA43" s="132">
        <f t="shared" si="24"/>
        <v>5.6685818315118687E-2</v>
      </c>
      <c r="CC43" s="139">
        <v>2024</v>
      </c>
      <c r="CD43" s="69"/>
      <c r="CE43" s="195">
        <v>68.4418990239501</v>
      </c>
      <c r="CF43" s="218"/>
      <c r="CG43" s="132"/>
      <c r="CH43" s="132"/>
      <c r="CI43" s="132">
        <f t="shared" si="25"/>
        <v>0.772616023011928</v>
      </c>
      <c r="CJ43" s="132"/>
      <c r="CK43" s="139">
        <v>2024</v>
      </c>
      <c r="CL43" s="201"/>
      <c r="CM43" s="240">
        <v>2.31150404149686</v>
      </c>
      <c r="CN43" s="171"/>
      <c r="CO43" s="201"/>
      <c r="CP43" s="201"/>
      <c r="CQ43" s="235">
        <f t="shared" si="17"/>
        <v>1.1337946770567893</v>
      </c>
      <c r="CR43" s="48"/>
      <c r="CT43" s="67"/>
      <c r="DD43" s="82"/>
      <c r="DE43" s="82"/>
      <c r="DF43" s="82"/>
      <c r="DG43" s="85"/>
    </row>
    <row r="44" spans="1:119" s="61" customFormat="1" ht="13">
      <c r="A44" s="139">
        <v>2025</v>
      </c>
      <c r="C44" s="211">
        <v>18301.416728760301</v>
      </c>
      <c r="D44" s="210"/>
      <c r="G44" s="200">
        <f t="shared" si="21"/>
        <v>0.88007920330808331</v>
      </c>
      <c r="H44" s="116"/>
      <c r="I44" s="139">
        <v>2025</v>
      </c>
      <c r="J44" s="168"/>
      <c r="K44" s="238">
        <v>31.319222419051101</v>
      </c>
      <c r="L44" s="239"/>
      <c r="M44" s="69"/>
      <c r="N44" s="69"/>
      <c r="O44" s="213">
        <f t="shared" si="18"/>
        <v>0.44415269188914369</v>
      </c>
      <c r="P44" s="210"/>
      <c r="Q44" s="139">
        <v>2025</v>
      </c>
      <c r="R44" s="191"/>
      <c r="S44" s="195">
        <v>5.9660927631282199</v>
      </c>
      <c r="T44" s="218"/>
      <c r="U44" s="69"/>
      <c r="V44" s="69"/>
      <c r="W44" s="214">
        <f t="shared" si="26"/>
        <v>0.82434831213213677</v>
      </c>
      <c r="X44" s="69"/>
      <c r="Y44" s="139">
        <v>2025</v>
      </c>
      <c r="Z44" s="206"/>
      <c r="AA44" s="215">
        <v>5.9880088052788398</v>
      </c>
      <c r="AB44" s="215"/>
      <c r="AE44" s="216">
        <f t="shared" si="16"/>
        <v>0.9599862729691605</v>
      </c>
      <c r="AF44" s="66"/>
      <c r="AG44" s="46">
        <v>2025</v>
      </c>
      <c r="AI44" s="195">
        <v>75.1430609584704</v>
      </c>
      <c r="AJ44" s="218"/>
      <c r="AM44" s="132">
        <f t="shared" si="19"/>
        <v>0.72210034992602068</v>
      </c>
      <c r="AO44" s="46">
        <v>2025</v>
      </c>
      <c r="AQ44" s="195">
        <v>7.6708712522265303</v>
      </c>
      <c r="AR44" s="218"/>
      <c r="AU44" s="132">
        <f t="shared" si="20"/>
        <v>0.96075495769016861</v>
      </c>
      <c r="AW44" s="46">
        <v>2025</v>
      </c>
      <c r="AY44" s="195">
        <v>77.319999999999993</v>
      </c>
      <c r="AZ44" s="218"/>
      <c r="BC44" s="132">
        <f t="shared" si="22"/>
        <v>0.76460697772173247</v>
      </c>
      <c r="BE44" s="139">
        <v>2025</v>
      </c>
      <c r="BF44" s="241"/>
      <c r="BG44" s="217">
        <v>528.19562627747598</v>
      </c>
      <c r="BH44" s="196"/>
      <c r="BI44" s="87"/>
      <c r="BJ44" s="87"/>
      <c r="BK44" s="132">
        <f t="shared" si="27"/>
        <v>0.20574552658945727</v>
      </c>
      <c r="BM44" s="139">
        <v>2025</v>
      </c>
      <c r="BN44" s="239"/>
      <c r="BO44" s="195">
        <v>87.6448912178424</v>
      </c>
      <c r="BP44" s="218"/>
      <c r="BR44" s="87"/>
      <c r="BS44" s="132">
        <f t="shared" si="23"/>
        <v>0.78065239583684043</v>
      </c>
      <c r="BU44" s="139">
        <v>2025</v>
      </c>
      <c r="BV44" s="242"/>
      <c r="BW44" s="217">
        <v>62.751678466796797</v>
      </c>
      <c r="BX44" s="196"/>
      <c r="CA44" s="132">
        <f t="shared" si="24"/>
        <v>5.9488197073554738E-2</v>
      </c>
      <c r="CC44" s="139">
        <v>2025</v>
      </c>
      <c r="CD44" s="69"/>
      <c r="CE44" s="195">
        <v>71.277923168614507</v>
      </c>
      <c r="CF44" s="218"/>
      <c r="CI44" s="132">
        <f t="shared" si="25"/>
        <v>0.80465413975306044</v>
      </c>
      <c r="CJ44" s="132"/>
      <c r="CK44" s="139">
        <v>2025</v>
      </c>
      <c r="CL44" s="201"/>
      <c r="CM44" s="240">
        <v>2.3437210376483502</v>
      </c>
      <c r="CN44" s="171"/>
      <c r="CO44" s="49"/>
      <c r="CP44" s="49"/>
      <c r="CQ44" s="235">
        <f t="shared" si="17"/>
        <v>1.1660116732082795</v>
      </c>
      <c r="CR44" s="48"/>
      <c r="CT44" s="67"/>
      <c r="DD44" s="82"/>
      <c r="DG44" s="85"/>
    </row>
    <row r="45" spans="1:119" s="61" customFormat="1" ht="13">
      <c r="A45" s="139">
        <v>2026</v>
      </c>
      <c r="C45" s="211">
        <v>18598.586878141901</v>
      </c>
      <c r="D45" s="210"/>
      <c r="E45" s="206"/>
      <c r="F45" s="206"/>
      <c r="G45" s="132">
        <f t="shared" si="21"/>
        <v>0.90406336264646503</v>
      </c>
      <c r="H45" s="116"/>
      <c r="I45" s="139">
        <v>2026</v>
      </c>
      <c r="J45" s="67"/>
      <c r="K45" s="238">
        <v>31.522597999929499</v>
      </c>
      <c r="L45" s="239"/>
      <c r="M45" s="210"/>
      <c r="N45" s="210"/>
      <c r="O45" s="213">
        <f t="shared" si="18"/>
        <v>0.42093630137791116</v>
      </c>
      <c r="P45" s="210"/>
      <c r="Q45" s="139">
        <v>2026</v>
      </c>
      <c r="R45" s="191"/>
      <c r="S45" s="195">
        <v>5.9172088395863902</v>
      </c>
      <c r="T45" s="218"/>
      <c r="U45" s="69"/>
      <c r="V45" s="69"/>
      <c r="W45" s="214">
        <f t="shared" si="26"/>
        <v>0.83172350686278063</v>
      </c>
      <c r="X45" s="69"/>
      <c r="Y45" s="139">
        <v>2026</v>
      </c>
      <c r="Z45" s="206"/>
      <c r="AA45" s="215">
        <v>5.7008524604605402</v>
      </c>
      <c r="AB45" s="215"/>
      <c r="AE45" s="216">
        <f t="shared" si="16"/>
        <v>0.96911066822814407</v>
      </c>
      <c r="AF45" s="66"/>
      <c r="AG45" s="46">
        <v>2026</v>
      </c>
      <c r="AI45" s="195">
        <v>75.491193984467799</v>
      </c>
      <c r="AJ45" s="218"/>
      <c r="AK45" s="87"/>
      <c r="AL45" s="87"/>
      <c r="AM45" s="132">
        <f t="shared" si="19"/>
        <v>0.74798946533002064</v>
      </c>
      <c r="AO45" s="46">
        <v>2026</v>
      </c>
      <c r="AQ45" s="195">
        <v>7.5858274455692598</v>
      </c>
      <c r="AR45" s="218"/>
      <c r="AS45" s="87"/>
      <c r="AT45" s="87"/>
      <c r="AU45" s="132">
        <f t="shared" si="20"/>
        <v>0.96799678016082513</v>
      </c>
      <c r="AW45" s="46">
        <v>2026</v>
      </c>
      <c r="AY45" s="195">
        <v>77.930000000000007</v>
      </c>
      <c r="AZ45" s="218"/>
      <c r="BA45" s="87"/>
      <c r="BB45" s="87"/>
      <c r="BC45" s="132">
        <f t="shared" si="22"/>
        <v>0.79024800336275858</v>
      </c>
      <c r="BE45" s="139">
        <v>2026</v>
      </c>
      <c r="BF45" s="241"/>
      <c r="BG45" s="217">
        <v>533.48856868222299</v>
      </c>
      <c r="BH45" s="196"/>
      <c r="BI45" s="87"/>
      <c r="BJ45" s="87"/>
      <c r="BK45" s="132">
        <f t="shared" si="27"/>
        <v>0.16793879512697865</v>
      </c>
      <c r="BM45" s="139">
        <v>2026</v>
      </c>
      <c r="BN45" s="239"/>
      <c r="BO45" s="195">
        <v>87.803434429102694</v>
      </c>
      <c r="BP45" s="218"/>
      <c r="BR45" s="87"/>
      <c r="BS45" s="132">
        <f t="shared" si="23"/>
        <v>0.78993812705830957</v>
      </c>
      <c r="BU45" s="139">
        <v>2026</v>
      </c>
      <c r="BV45" s="242"/>
      <c r="BW45" s="217">
        <v>61.917847156524601</v>
      </c>
      <c r="BX45" s="196"/>
      <c r="BZ45" s="219"/>
      <c r="CA45" s="132">
        <f t="shared" si="24"/>
        <v>8.4186991809105549E-2</v>
      </c>
      <c r="CC45" s="139">
        <v>2026</v>
      </c>
      <c r="CD45" s="69"/>
      <c r="CE45" s="195">
        <v>74.067956859245797</v>
      </c>
      <c r="CF45" s="218"/>
      <c r="CG45" s="132"/>
      <c r="CH45" s="132"/>
      <c r="CI45" s="132">
        <f t="shared" si="25"/>
        <v>0.83617270960032641</v>
      </c>
      <c r="CJ45" s="132"/>
      <c r="CK45" s="139">
        <v>2026</v>
      </c>
      <c r="CL45" s="243"/>
      <c r="CM45" s="240">
        <v>2.3774374849431701</v>
      </c>
      <c r="CN45" s="171"/>
      <c r="CO45" s="201"/>
      <c r="CP45" s="201"/>
      <c r="CQ45" s="235">
        <f t="shared" si="17"/>
        <v>1.1997281205030994</v>
      </c>
      <c r="CR45" s="48"/>
      <c r="CT45" s="67"/>
      <c r="DD45" s="88"/>
      <c r="DE45" s="82"/>
      <c r="DF45" s="82"/>
      <c r="DG45" s="85"/>
    </row>
    <row r="46" spans="1:119" s="61" customFormat="1" ht="13">
      <c r="A46" s="139">
        <v>2027</v>
      </c>
      <c r="C46" s="211">
        <v>18895.757027523501</v>
      </c>
      <c r="D46" s="210"/>
      <c r="E46" s="206"/>
      <c r="F46" s="206"/>
      <c r="G46" s="132">
        <f t="shared" si="21"/>
        <v>0.92804752198484686</v>
      </c>
      <c r="H46" s="116"/>
      <c r="I46" s="139">
        <v>2027</v>
      </c>
      <c r="J46" s="67"/>
      <c r="K46" s="238">
        <v>31.638123178134101</v>
      </c>
      <c r="L46" s="239"/>
      <c r="M46" s="210"/>
      <c r="N46" s="210"/>
      <c r="O46" s="213">
        <f t="shared" si="18"/>
        <v>0.40774849564679211</v>
      </c>
      <c r="P46" s="210"/>
      <c r="Q46" s="139">
        <v>2027</v>
      </c>
      <c r="R46" s="191"/>
      <c r="S46" s="195">
        <v>5.8522145653283504</v>
      </c>
      <c r="T46" s="218"/>
      <c r="U46" s="69"/>
      <c r="V46" s="69"/>
      <c r="W46" s="214">
        <f t="shared" si="26"/>
        <v>0.84152929564362067</v>
      </c>
      <c r="X46" s="69"/>
      <c r="Y46" s="139">
        <v>2027</v>
      </c>
      <c r="Z46" s="206"/>
      <c r="AA46" s="215">
        <v>5.4328344695752699</v>
      </c>
      <c r="AB46" s="215"/>
      <c r="AE46" s="216">
        <f t="shared" si="16"/>
        <v>0.97762694213079193</v>
      </c>
      <c r="AF46" s="66"/>
      <c r="AG46" s="46">
        <v>2027</v>
      </c>
      <c r="AI46" s="195">
        <v>75.843010556916298</v>
      </c>
      <c r="AJ46" s="218"/>
      <c r="AK46" s="87"/>
      <c r="AL46" s="87"/>
      <c r="AM46" s="132">
        <f t="shared" si="19"/>
        <v>0.77415250981298489</v>
      </c>
      <c r="AO46" s="46">
        <v>2027</v>
      </c>
      <c r="AQ46" s="195">
        <v>7.5007836389119902</v>
      </c>
      <c r="AR46" s="218"/>
      <c r="AS46" s="87"/>
      <c r="AT46" s="87"/>
      <c r="AU46" s="132">
        <f t="shared" si="20"/>
        <v>0.97523860263148154</v>
      </c>
      <c r="AW46" s="46">
        <v>2027</v>
      </c>
      <c r="AY46" s="195">
        <v>78.539999999999907</v>
      </c>
      <c r="AZ46" s="218"/>
      <c r="BA46" s="87"/>
      <c r="BB46" s="87"/>
      <c r="BC46" s="132">
        <f t="shared" si="22"/>
        <v>0.81588902900377991</v>
      </c>
      <c r="BE46" s="139">
        <v>2027</v>
      </c>
      <c r="BF46" s="241"/>
      <c r="BG46" s="217">
        <v>538.98656702972903</v>
      </c>
      <c r="BH46" s="196"/>
      <c r="BI46" s="87"/>
      <c r="BJ46" s="87"/>
      <c r="BK46" s="132">
        <f t="shared" si="27"/>
        <v>0.12866737835907835</v>
      </c>
      <c r="BM46" s="139">
        <v>2027</v>
      </c>
      <c r="BN46" s="239"/>
      <c r="BO46" s="195">
        <v>87.954684981846299</v>
      </c>
      <c r="BP46" s="218"/>
      <c r="BQ46" s="87"/>
      <c r="BR46" s="87"/>
      <c r="BS46" s="132">
        <f t="shared" si="23"/>
        <v>0.79879673392461004</v>
      </c>
      <c r="BU46" s="139">
        <v>2027</v>
      </c>
      <c r="BV46" s="242"/>
      <c r="BW46" s="217">
        <v>60.228972434997502</v>
      </c>
      <c r="BX46" s="196"/>
      <c r="BZ46" s="219"/>
      <c r="CA46" s="132">
        <f t="shared" si="24"/>
        <v>0.13421290180694617</v>
      </c>
      <c r="CC46" s="139">
        <v>2027</v>
      </c>
      <c r="CD46" s="69"/>
      <c r="CE46" s="195">
        <v>76.804260089993406</v>
      </c>
      <c r="CF46" s="218"/>
      <c r="CG46" s="132"/>
      <c r="CH46" s="132"/>
      <c r="CI46" s="132">
        <f t="shared" si="25"/>
        <v>0.8670842949303601</v>
      </c>
      <c r="CJ46" s="132"/>
      <c r="CK46" s="139">
        <v>2027</v>
      </c>
      <c r="CL46" s="243"/>
      <c r="CM46" s="240">
        <v>2.41265296102427</v>
      </c>
      <c r="CN46" s="171"/>
      <c r="CO46" s="201"/>
      <c r="CP46" s="201"/>
      <c r="CQ46" s="235">
        <f t="shared" si="17"/>
        <v>1.2349435965841993</v>
      </c>
      <c r="CR46" s="48"/>
      <c r="CT46" s="67"/>
      <c r="DD46" s="88"/>
      <c r="DE46" s="82"/>
      <c r="DF46" s="82"/>
      <c r="DG46" s="85"/>
    </row>
    <row r="47" spans="1:119" s="61" customFormat="1" ht="13">
      <c r="A47" s="139">
        <v>2028</v>
      </c>
      <c r="C47" s="211">
        <v>19192.927176905199</v>
      </c>
      <c r="D47" s="210"/>
      <c r="E47" s="206"/>
      <c r="F47" s="206"/>
      <c r="G47" s="132">
        <f t="shared" si="21"/>
        <v>0.95203168132323646</v>
      </c>
      <c r="H47" s="116"/>
      <c r="I47" s="139">
        <v>2028</v>
      </c>
      <c r="J47" s="67"/>
      <c r="K47" s="238">
        <v>31.6595635828842</v>
      </c>
      <c r="L47" s="239"/>
      <c r="M47" s="210"/>
      <c r="N47" s="210"/>
      <c r="O47" s="213">
        <f t="shared" si="18"/>
        <v>0.40530096085796807</v>
      </c>
      <c r="P47" s="210"/>
      <c r="Q47" s="139">
        <v>2028</v>
      </c>
      <c r="R47" s="210"/>
      <c r="S47" s="195">
        <v>5.7764340085413997</v>
      </c>
      <c r="T47" s="218"/>
      <c r="U47" s="69"/>
      <c r="V47" s="69"/>
      <c r="W47" s="214">
        <f t="shared" si="26"/>
        <v>0.85296242790073451</v>
      </c>
      <c r="X47" s="69"/>
      <c r="Y47" s="139">
        <v>2028</v>
      </c>
      <c r="Z47" s="206"/>
      <c r="AA47" s="215">
        <v>5.1823962522331</v>
      </c>
      <c r="AB47" s="215"/>
      <c r="AE47" s="216">
        <f t="shared" si="16"/>
        <v>0.9855846185820335</v>
      </c>
      <c r="AF47" s="66"/>
      <c r="AG47" s="46">
        <v>2028</v>
      </c>
      <c r="AI47" s="195">
        <v>76.198503412230806</v>
      </c>
      <c r="AJ47" s="218"/>
      <c r="AK47" s="87"/>
      <c r="AL47" s="87"/>
      <c r="AM47" s="132">
        <f t="shared" si="19"/>
        <v>0.80058894321417429</v>
      </c>
      <c r="AO47" s="46">
        <v>2028</v>
      </c>
      <c r="AQ47" s="195">
        <v>7.4157398322547197</v>
      </c>
      <c r="AR47" s="218"/>
      <c r="AS47" s="87"/>
      <c r="AT47" s="87"/>
      <c r="AU47" s="132">
        <f t="shared" si="20"/>
        <v>0.98248042510213818</v>
      </c>
      <c r="AW47" s="46">
        <v>2028</v>
      </c>
      <c r="AY47" s="195">
        <v>79.149999999999906</v>
      </c>
      <c r="AZ47" s="218"/>
      <c r="BA47" s="87"/>
      <c r="BB47" s="87"/>
      <c r="BC47" s="132">
        <f t="shared" si="22"/>
        <v>0.84153005464480535</v>
      </c>
      <c r="BE47" s="139">
        <v>2028</v>
      </c>
      <c r="BF47" s="241"/>
      <c r="BG47" s="217">
        <v>544.69696234352796</v>
      </c>
      <c r="BH47" s="196"/>
      <c r="BI47" s="87"/>
      <c r="BJ47" s="87"/>
      <c r="BK47" s="132">
        <f t="shared" si="27"/>
        <v>8.7878840403371739E-2</v>
      </c>
      <c r="BM47" s="139">
        <v>2028</v>
      </c>
      <c r="BN47" s="218"/>
      <c r="BO47" s="195">
        <v>88.098954030454806</v>
      </c>
      <c r="BP47" s="218"/>
      <c r="BQ47" s="87"/>
      <c r="BR47" s="87"/>
      <c r="BS47" s="132">
        <f t="shared" si="23"/>
        <v>0.8072464404639601</v>
      </c>
      <c r="BU47" s="139">
        <v>2028</v>
      </c>
      <c r="BV47" s="242"/>
      <c r="BW47" s="217">
        <v>57.563108921050997</v>
      </c>
      <c r="BX47" s="196"/>
      <c r="BY47" s="219"/>
      <c r="BZ47" s="219"/>
      <c r="CA47" s="132">
        <f t="shared" ref="CA47:CA64" si="28">(BW47-$CB$11)/($CB$13-$CB$11)</f>
        <v>0.21317805328640424</v>
      </c>
      <c r="CC47" s="139">
        <v>2028</v>
      </c>
      <c r="CD47" s="69"/>
      <c r="CE47" s="195">
        <v>79.479092886671395</v>
      </c>
      <c r="CF47" s="218"/>
      <c r="CG47" s="132"/>
      <c r="CH47" s="132"/>
      <c r="CI47" s="132">
        <f t="shared" si="25"/>
        <v>0.89730145847750609</v>
      </c>
      <c r="CJ47" s="132"/>
      <c r="CK47" s="139">
        <v>2028</v>
      </c>
      <c r="CL47" s="49"/>
      <c r="CM47" s="240">
        <v>2.4493670247589199</v>
      </c>
      <c r="CN47" s="171"/>
      <c r="CO47" s="201"/>
      <c r="CP47" s="201"/>
      <c r="CQ47" s="235">
        <f t="shared" si="17"/>
        <v>1.2716576603188492</v>
      </c>
      <c r="CR47" s="48"/>
      <c r="CT47" s="67"/>
      <c r="DD47" s="88"/>
      <c r="DE47" s="82"/>
      <c r="DF47" s="82"/>
      <c r="DG47" s="85"/>
    </row>
    <row r="48" spans="1:119" s="61" customFormat="1" ht="13">
      <c r="A48" s="139">
        <v>2029</v>
      </c>
      <c r="C48" s="211">
        <v>19490.097326286799</v>
      </c>
      <c r="D48" s="210"/>
      <c r="E48" s="206"/>
      <c r="F48" s="206"/>
      <c r="G48" s="132">
        <f t="shared" si="21"/>
        <v>0.97601584066161828</v>
      </c>
      <c r="H48" s="116"/>
      <c r="I48" s="139">
        <v>2029</v>
      </c>
      <c r="J48" s="67"/>
      <c r="K48" s="238">
        <v>31.5857621726155</v>
      </c>
      <c r="L48" s="239"/>
      <c r="M48" s="210"/>
      <c r="N48" s="210"/>
      <c r="O48" s="213">
        <f t="shared" si="18"/>
        <v>0.41372577938179234</v>
      </c>
      <c r="P48" s="210"/>
      <c r="Q48" s="139">
        <v>2029</v>
      </c>
      <c r="R48" s="210"/>
      <c r="S48" s="195">
        <v>5.6960748060706097</v>
      </c>
      <c r="T48" s="218"/>
      <c r="U48" s="69"/>
      <c r="V48" s="69"/>
      <c r="W48" s="214">
        <f t="shared" si="26"/>
        <v>0.86508634766167958</v>
      </c>
      <c r="X48" s="69"/>
      <c r="Y48" s="139">
        <v>2029</v>
      </c>
      <c r="Z48" s="206"/>
      <c r="AA48" s="215">
        <v>4.9481221584661101</v>
      </c>
      <c r="AB48" s="215"/>
      <c r="AE48" s="216">
        <f t="shared" si="16"/>
        <v>0.99302867987144294</v>
      </c>
      <c r="AF48" s="66"/>
      <c r="AG48" s="46">
        <v>2029</v>
      </c>
      <c r="AI48" s="195">
        <v>76.557665304720501</v>
      </c>
      <c r="AJ48" s="218"/>
      <c r="AK48" s="87"/>
      <c r="AL48" s="87"/>
      <c r="AM48" s="132">
        <f t="shared" si="19"/>
        <v>0.82729822670356734</v>
      </c>
      <c r="AO48" s="46">
        <v>2029</v>
      </c>
      <c r="AQ48" s="195">
        <v>7.3306960255974598</v>
      </c>
      <c r="AR48" s="218"/>
      <c r="AS48" s="87"/>
      <c r="AT48" s="87"/>
      <c r="AU48" s="132">
        <f t="shared" si="20"/>
        <v>0.98972224757279381</v>
      </c>
      <c r="AW48" s="46">
        <v>2029</v>
      </c>
      <c r="AY48" s="195">
        <v>79.759999999999906</v>
      </c>
      <c r="AZ48" s="218"/>
      <c r="BA48" s="87"/>
      <c r="BB48" s="87"/>
      <c r="BC48" s="132">
        <f t="shared" si="22"/>
        <v>0.8671710802858309</v>
      </c>
      <c r="BE48" s="139">
        <v>2029</v>
      </c>
      <c r="BF48" s="241"/>
      <c r="BG48" s="217">
        <v>550.62709566205695</v>
      </c>
      <c r="BH48" s="196"/>
      <c r="BI48" s="87"/>
      <c r="BJ48" s="87"/>
      <c r="BK48" s="132">
        <f t="shared" si="27"/>
        <v>4.5520745271021824E-2</v>
      </c>
      <c r="BM48" s="139">
        <v>2029</v>
      </c>
      <c r="BN48" s="218"/>
      <c r="BO48" s="195">
        <v>88.236541732600799</v>
      </c>
      <c r="BP48" s="218"/>
      <c r="BQ48" s="87"/>
      <c r="BR48" s="87"/>
      <c r="BS48" s="132">
        <f t="shared" si="23"/>
        <v>0.81530482663736548</v>
      </c>
      <c r="BU48" s="139">
        <v>2029</v>
      </c>
      <c r="BV48" s="242"/>
      <c r="BW48" s="217">
        <v>53.792158603668199</v>
      </c>
      <c r="BX48" s="196"/>
      <c r="BY48" s="219"/>
      <c r="BZ48" s="219"/>
      <c r="CA48" s="132">
        <f t="shared" si="28"/>
        <v>0.32487681861172407</v>
      </c>
      <c r="CC48" s="139">
        <v>2029</v>
      </c>
      <c r="CD48" s="69"/>
      <c r="CE48" s="195">
        <v>82.084715254604802</v>
      </c>
      <c r="CF48" s="218"/>
      <c r="CG48" s="132"/>
      <c r="CH48" s="132"/>
      <c r="CI48" s="132">
        <f t="shared" si="25"/>
        <v>0.92673676274464756</v>
      </c>
      <c r="CJ48" s="132"/>
      <c r="CK48" s="139">
        <v>2029</v>
      </c>
      <c r="CL48" s="49"/>
      <c r="CM48" s="240">
        <v>2.4875792162397299</v>
      </c>
      <c r="CN48" s="171"/>
      <c r="CO48" s="201"/>
      <c r="CP48" s="201"/>
      <c r="CQ48" s="235">
        <f t="shared" si="17"/>
        <v>1.3098698517996592</v>
      </c>
      <c r="CR48" s="48"/>
      <c r="CT48" s="67"/>
      <c r="DD48" s="88"/>
      <c r="DE48" s="82"/>
      <c r="DF48" s="82"/>
      <c r="DG48" s="85"/>
    </row>
    <row r="49" spans="1:111" s="61" customFormat="1" ht="15">
      <c r="A49" s="139">
        <v>2030</v>
      </c>
      <c r="C49" s="211">
        <v>19787.267475668399</v>
      </c>
      <c r="D49" s="210"/>
      <c r="E49" s="42">
        <f>H7</f>
        <v>19223.099999999999</v>
      </c>
      <c r="F49" s="42">
        <f>H9</f>
        <v>7397</v>
      </c>
      <c r="G49" s="132">
        <f t="shared" si="21"/>
        <v>1</v>
      </c>
      <c r="H49" s="116"/>
      <c r="I49" s="139">
        <v>2030</v>
      </c>
      <c r="J49" s="67"/>
      <c r="K49" s="238">
        <v>31.420701675274501</v>
      </c>
      <c r="L49" s="239"/>
      <c r="M49" s="53">
        <v>28.1</v>
      </c>
      <c r="N49" s="53">
        <v>35.21</v>
      </c>
      <c r="O49" s="213">
        <f t="shared" si="18"/>
        <v>0.43256830190930362</v>
      </c>
      <c r="P49" s="210"/>
      <c r="Q49" s="139">
        <v>2030</v>
      </c>
      <c r="R49" s="210"/>
      <c r="S49" s="195">
        <v>5.6177196589048304</v>
      </c>
      <c r="T49" s="218"/>
      <c r="U49" s="56">
        <v>5.63</v>
      </c>
      <c r="V49" s="56">
        <v>11.43</v>
      </c>
      <c r="W49" s="214">
        <f t="shared" si="26"/>
        <v>0.87690791243442923</v>
      </c>
      <c r="X49" s="69"/>
      <c r="Y49" s="139">
        <v>2030</v>
      </c>
      <c r="Z49" s="206"/>
      <c r="AA49" s="215">
        <v>4.7287258313830902</v>
      </c>
      <c r="AB49" s="215"/>
      <c r="AC49" s="60">
        <v>5.36</v>
      </c>
      <c r="AD49" s="61">
        <v>15.21</v>
      </c>
      <c r="AE49" s="216">
        <f t="shared" si="16"/>
        <v>1</v>
      </c>
      <c r="AF49" s="66"/>
      <c r="AG49" s="46">
        <v>2030</v>
      </c>
      <c r="AI49" s="195">
        <v>76.920489006536997</v>
      </c>
      <c r="AJ49" s="218"/>
      <c r="AK49" s="244">
        <f>AN7</f>
        <v>78.88</v>
      </c>
      <c r="AL49" s="244">
        <f>AN9</f>
        <v>66.77</v>
      </c>
      <c r="AM49" s="132">
        <f t="shared" si="19"/>
        <v>0.85427982277800552</v>
      </c>
      <c r="AO49" s="46">
        <v>2030</v>
      </c>
      <c r="AQ49" s="195">
        <v>7.2456522189401902</v>
      </c>
      <c r="AR49" s="218"/>
      <c r="AS49" s="67">
        <f>AV7</f>
        <v>7.21</v>
      </c>
      <c r="AT49" s="67">
        <f>AV9</f>
        <v>12.47</v>
      </c>
      <c r="AU49" s="132">
        <f t="shared" si="20"/>
        <v>0.99696407004345022</v>
      </c>
      <c r="AW49" s="46">
        <v>2030</v>
      </c>
      <c r="AY49" s="195">
        <v>80.37</v>
      </c>
      <c r="AZ49" s="218"/>
      <c r="BA49" s="49">
        <f>BD7</f>
        <v>82.92</v>
      </c>
      <c r="BB49" s="87">
        <f>BD9</f>
        <v>67.849999999999994</v>
      </c>
      <c r="BC49" s="132">
        <f t="shared" si="22"/>
        <v>0.89281210592686056</v>
      </c>
      <c r="BE49" s="139">
        <v>2030</v>
      </c>
      <c r="BF49" s="241"/>
      <c r="BG49" s="217">
        <v>556.78430802561297</v>
      </c>
      <c r="BH49" s="196"/>
      <c r="BI49" s="49">
        <f>BL7</f>
        <v>421.83</v>
      </c>
      <c r="BJ49" s="61">
        <f>BL9</f>
        <v>495.25</v>
      </c>
      <c r="BK49" s="132">
        <f t="shared" si="27"/>
        <v>1.5406569599073399E-3</v>
      </c>
      <c r="BM49" s="139">
        <v>2030</v>
      </c>
      <c r="BN49" s="218"/>
      <c r="BO49" s="195">
        <v>88.367737417036196</v>
      </c>
      <c r="BP49" s="218"/>
      <c r="BQ49" s="62">
        <f>BT7</f>
        <v>91.39</v>
      </c>
      <c r="BR49" s="218">
        <f>BT9</f>
        <v>81.02</v>
      </c>
      <c r="BS49" s="132">
        <f t="shared" si="23"/>
        <v>0.82298883816582935</v>
      </c>
      <c r="BU49" s="139">
        <v>2030</v>
      </c>
      <c r="BV49" s="242"/>
      <c r="BW49" s="217">
        <v>48.781893730163503</v>
      </c>
      <c r="BX49" s="196"/>
      <c r="BY49" s="67">
        <f>CB7</f>
        <v>33.35</v>
      </c>
      <c r="BZ49" s="187">
        <f>CB9</f>
        <v>64.760000000000005</v>
      </c>
      <c r="CA49" s="132">
        <f t="shared" si="28"/>
        <v>0.47328513832454089</v>
      </c>
      <c r="CC49" s="139">
        <v>2030</v>
      </c>
      <c r="CD49" s="69"/>
      <c r="CE49" s="195">
        <v>84.613387208431902</v>
      </c>
      <c r="CF49" s="218"/>
      <c r="CG49" s="187">
        <f>CJ7</f>
        <v>88.57</v>
      </c>
      <c r="CH49" s="67">
        <f>CJ9</f>
        <v>67.63</v>
      </c>
      <c r="CI49" s="132">
        <f t="shared" si="25"/>
        <v>0.95530277033987787</v>
      </c>
      <c r="CJ49" s="132"/>
      <c r="CK49" s="139">
        <v>2030</v>
      </c>
      <c r="CL49" s="49"/>
      <c r="CM49" s="240">
        <v>2.5272890567950799</v>
      </c>
      <c r="CN49" s="171"/>
      <c r="CO49" s="49">
        <f>CR7</f>
        <v>3.59</v>
      </c>
      <c r="CP49" s="49">
        <f>CR9</f>
        <v>2.4300000000000002</v>
      </c>
      <c r="CQ49" s="235">
        <f t="shared" si="17"/>
        <v>1.3495796923550092</v>
      </c>
      <c r="CR49" s="48"/>
      <c r="DD49" s="88"/>
      <c r="DE49" s="82"/>
      <c r="DF49" s="82"/>
      <c r="DG49" s="85"/>
    </row>
    <row r="50" spans="1:111" s="61" customFormat="1" ht="15">
      <c r="A50" s="139">
        <v>2031</v>
      </c>
      <c r="C50" s="211">
        <v>20084.437625050301</v>
      </c>
      <c r="D50" s="210"/>
      <c r="E50" s="42"/>
      <c r="F50" s="42"/>
      <c r="G50" s="132">
        <f t="shared" si="21"/>
        <v>1.023984159338406</v>
      </c>
      <c r="H50" s="116"/>
      <c r="I50" s="139">
        <v>2031</v>
      </c>
      <c r="J50" s="67"/>
      <c r="K50" s="236">
        <f>K49+((K$64-K$49)/14)</f>
        <v>31.033508698469181</v>
      </c>
      <c r="L50" s="239"/>
      <c r="M50" s="53"/>
      <c r="N50" s="53"/>
      <c r="O50" s="213">
        <f t="shared" si="18"/>
        <v>0.47676841341676024</v>
      </c>
      <c r="P50" s="210"/>
      <c r="Q50" s="139">
        <v>2031</v>
      </c>
      <c r="R50" s="210"/>
      <c r="S50" s="236">
        <f>S49+((S$64-S$49)/15)</f>
        <v>5.5098716816445084</v>
      </c>
      <c r="T50" s="218"/>
      <c r="U50" s="56"/>
      <c r="V50" s="56"/>
      <c r="W50" s="214">
        <f t="shared" si="26"/>
        <v>0.89317910705161885</v>
      </c>
      <c r="X50" s="69"/>
      <c r="Y50" s="139">
        <v>2031</v>
      </c>
      <c r="Z50" s="206"/>
      <c r="AA50" s="236">
        <f>AA49+((AA$64-AA$49)/15)</f>
        <v>4.646810775957551</v>
      </c>
      <c r="AB50" s="215"/>
      <c r="AC50" s="60"/>
      <c r="AE50" s="216">
        <f t="shared" si="16"/>
        <v>1.0026028515714571</v>
      </c>
      <c r="AF50" s="66"/>
      <c r="AG50" s="46">
        <v>2031</v>
      </c>
      <c r="AI50" s="236">
        <f>AI49+((AI$64-AI$49)/15)</f>
        <v>77.392456406101203</v>
      </c>
      <c r="AJ50" s="218"/>
      <c r="AK50" s="244"/>
      <c r="AL50" s="244"/>
      <c r="AM50" s="132">
        <f t="shared" si="19"/>
        <v>0.8893779535549885</v>
      </c>
      <c r="AO50" s="46">
        <v>2031</v>
      </c>
      <c r="AQ50" s="236">
        <f>AQ49+((AQ$64-AQ$49)/15)</f>
        <v>7.0292754043441779</v>
      </c>
      <c r="AR50" s="218"/>
      <c r="AS50" s="67"/>
      <c r="AT50" s="67"/>
      <c r="AU50" s="132">
        <f t="shared" si="20"/>
        <v>1.0153894268055883</v>
      </c>
      <c r="AW50" s="46">
        <v>2031</v>
      </c>
      <c r="AY50" s="236">
        <f>AY49+((AY$64-AY$49)/15)</f>
        <v>81.012</v>
      </c>
      <c r="AZ50" s="218"/>
      <c r="BA50" s="49"/>
      <c r="BB50" s="87"/>
      <c r="BC50" s="132">
        <f t="shared" si="22"/>
        <v>0.91979823455233323</v>
      </c>
      <c r="BE50" s="139">
        <v>2031</v>
      </c>
      <c r="BF50" s="241"/>
      <c r="BG50" s="236">
        <f>BG49+((BG$64-BG$49)/15)</f>
        <v>557.99868749057214</v>
      </c>
      <c r="BH50" s="196"/>
      <c r="BI50" s="49"/>
      <c r="BK50" s="132">
        <f t="shared" si="27"/>
        <v>-7.1334820755152711E-3</v>
      </c>
      <c r="BM50" s="139">
        <v>2031</v>
      </c>
      <c r="BN50" s="218"/>
      <c r="BO50" s="236">
        <f>BO49+((BO$64-BO$49)/15)</f>
        <v>88.809888255900447</v>
      </c>
      <c r="BP50" s="218"/>
      <c r="BQ50" s="62"/>
      <c r="BR50" s="218"/>
      <c r="BS50" s="132">
        <f t="shared" si="23"/>
        <v>0.84888520935954681</v>
      </c>
      <c r="BU50" s="139">
        <v>2031</v>
      </c>
      <c r="BV50" s="242"/>
      <c r="BW50" s="236">
        <f>BW49+((BW$64-BW$49)/15)</f>
        <v>46.196434148152605</v>
      </c>
      <c r="BX50" s="196"/>
      <c r="BY50" s="67"/>
      <c r="BZ50" s="187"/>
      <c r="CA50" s="132">
        <f t="shared" si="28"/>
        <v>0.54986865674903429</v>
      </c>
      <c r="CC50" s="139">
        <v>2031</v>
      </c>
      <c r="CD50" s="69"/>
      <c r="CE50" s="236">
        <f>CE49+((CE$64-CE$49)/15)</f>
        <v>85.305828061203115</v>
      </c>
      <c r="CF50" s="218"/>
      <c r="CG50" s="187"/>
      <c r="CH50" s="67"/>
      <c r="CI50" s="132">
        <f t="shared" si="25"/>
        <v>0.96312516526523517</v>
      </c>
      <c r="CJ50" s="132"/>
      <c r="CK50" s="139">
        <v>2031</v>
      </c>
      <c r="CL50" s="132"/>
      <c r="CM50" s="240">
        <f>CM49+((CM$64-CM$49)/15)</f>
        <v>2.5354697863420745</v>
      </c>
      <c r="CN50" s="236"/>
      <c r="CQ50" s="235">
        <f t="shared" si="17"/>
        <v>1.3577604219020039</v>
      </c>
      <c r="CR50" s="66"/>
      <c r="DD50" s="88"/>
      <c r="DE50" s="82"/>
      <c r="DF50" s="82"/>
      <c r="DG50" s="85"/>
    </row>
    <row r="51" spans="1:111" s="61" customFormat="1" ht="15">
      <c r="A51" s="139">
        <v>2032</v>
      </c>
      <c r="C51" s="211">
        <v>20381.607774431999</v>
      </c>
      <c r="D51" s="210"/>
      <c r="E51" s="42"/>
      <c r="F51" s="42"/>
      <c r="G51" s="132">
        <f t="shared" si="21"/>
        <v>1.0479683186767959</v>
      </c>
      <c r="H51" s="116"/>
      <c r="I51" s="139">
        <v>2032</v>
      </c>
      <c r="J51" s="67"/>
      <c r="K51" s="236">
        <f t="shared" ref="K51:K63" si="29">K50+((K$64-K$49)/14)</f>
        <v>30.646315721663861</v>
      </c>
      <c r="L51" s="239"/>
      <c r="M51" s="53"/>
      <c r="N51" s="53"/>
      <c r="O51" s="213">
        <f t="shared" si="18"/>
        <v>0.52096852492421686</v>
      </c>
      <c r="P51" s="210"/>
      <c r="Q51" s="139">
        <v>2032</v>
      </c>
      <c r="R51" s="210"/>
      <c r="S51" s="236">
        <f t="shared" ref="S51:S63" si="30">S50+((S$64-S$49)/15)</f>
        <v>5.4020237043841863</v>
      </c>
      <c r="T51" s="218"/>
      <c r="U51" s="56"/>
      <c r="V51" s="56"/>
      <c r="W51" s="214">
        <f t="shared" si="26"/>
        <v>0.90945030166880847</v>
      </c>
      <c r="X51" s="69"/>
      <c r="Y51" s="139">
        <v>2032</v>
      </c>
      <c r="Z51" s="206"/>
      <c r="AA51" s="236">
        <f t="shared" ref="AA51:AA63" si="31">AA50+((AA$64-AA$49)/15)</f>
        <v>4.5648957205320118</v>
      </c>
      <c r="AB51" s="215"/>
      <c r="AC51" s="60"/>
      <c r="AE51" s="216">
        <f t="shared" si="16"/>
        <v>1.005205703142914</v>
      </c>
      <c r="AF51" s="66"/>
      <c r="AG51" s="46">
        <v>2032</v>
      </c>
      <c r="AI51" s="236">
        <f t="shared" ref="AI51:AI63" si="32">AI50+((AI$64-AI$49)/15)</f>
        <v>77.86442380566541</v>
      </c>
      <c r="AJ51" s="218"/>
      <c r="AK51" s="244"/>
      <c r="AL51" s="244"/>
      <c r="AM51" s="132">
        <f t="shared" si="19"/>
        <v>0.92447608433197137</v>
      </c>
      <c r="AO51" s="46">
        <v>2032</v>
      </c>
      <c r="AQ51" s="236">
        <f t="shared" ref="AQ51:AQ63" si="33">AQ50+((AQ$64-AQ$49)/15)</f>
        <v>6.8128985897481655</v>
      </c>
      <c r="AR51" s="218"/>
      <c r="AS51" s="67"/>
      <c r="AT51" s="67"/>
      <c r="AU51" s="132">
        <f t="shared" si="20"/>
        <v>1.033814783567726</v>
      </c>
      <c r="AW51" s="46">
        <v>2032</v>
      </c>
      <c r="AY51" s="236">
        <f t="shared" ref="AY51:AY63" si="34">AY50+((AY$64-AY$49)/15)</f>
        <v>81.653999999999996</v>
      </c>
      <c r="AZ51" s="218"/>
      <c r="BA51" s="49"/>
      <c r="BB51" s="87"/>
      <c r="BC51" s="132">
        <f t="shared" si="22"/>
        <v>0.94678436317780579</v>
      </c>
      <c r="BE51" s="139">
        <v>2032</v>
      </c>
      <c r="BF51" s="241"/>
      <c r="BG51" s="236">
        <f t="shared" ref="BG51:BG63" si="35">BG50+((BG$64-BG$49)/15)</f>
        <v>559.2130669555313</v>
      </c>
      <c r="BH51" s="196"/>
      <c r="BI51" s="49"/>
      <c r="BK51" s="132">
        <f t="shared" si="27"/>
        <v>-1.5807621110937881E-2</v>
      </c>
      <c r="BM51" s="139">
        <v>2032</v>
      </c>
      <c r="BN51" s="218"/>
      <c r="BO51" s="236">
        <f t="shared" ref="BO51:BO63" si="36">BO50+((BO$64-BO$49)/15)</f>
        <v>89.252039094764697</v>
      </c>
      <c r="BP51" s="218"/>
      <c r="BQ51" s="62"/>
      <c r="BR51" s="218"/>
      <c r="BS51" s="132">
        <f t="shared" si="23"/>
        <v>0.87478158055326438</v>
      </c>
      <c r="BU51" s="139">
        <v>2032</v>
      </c>
      <c r="BV51" s="242"/>
      <c r="BW51" s="236">
        <f t="shared" ref="BW51:BW63" si="37">BW50+((BW$64-BW$49)/15)</f>
        <v>43.610974566141707</v>
      </c>
      <c r="BX51" s="196"/>
      <c r="BY51" s="67"/>
      <c r="BZ51" s="187"/>
      <c r="CA51" s="132">
        <f t="shared" si="28"/>
        <v>0.62645217517352769</v>
      </c>
      <c r="CC51" s="139">
        <v>2032</v>
      </c>
      <c r="CD51" s="69"/>
      <c r="CE51" s="236">
        <f t="shared" ref="CE51:CE63" si="38">CE50+((CE$64-CE$49)/15)</f>
        <v>85.998268913974329</v>
      </c>
      <c r="CF51" s="218"/>
      <c r="CG51" s="187"/>
      <c r="CH51" s="67"/>
      <c r="CI51" s="132">
        <f t="shared" si="25"/>
        <v>0.97094756019059236</v>
      </c>
      <c r="CJ51" s="132"/>
      <c r="CK51" s="139">
        <v>2032</v>
      </c>
      <c r="CL51" s="132"/>
      <c r="CM51" s="240">
        <f t="shared" ref="CM51:CM63" si="39">CM50+((CM$64-CM$49)/15)</f>
        <v>2.5436505158890692</v>
      </c>
      <c r="CN51" s="236"/>
      <c r="CQ51" s="235">
        <f t="shared" si="17"/>
        <v>1.3659411514489985</v>
      </c>
      <c r="CR51" s="66"/>
      <c r="DD51" s="88"/>
      <c r="DE51" s="82"/>
      <c r="DF51" s="82"/>
      <c r="DG51" s="85"/>
    </row>
    <row r="52" spans="1:111" s="61" customFormat="1" ht="15">
      <c r="A52" s="139">
        <v>2033</v>
      </c>
      <c r="C52" s="211">
        <v>20678.777923813701</v>
      </c>
      <c r="D52" s="210"/>
      <c r="E52" s="42"/>
      <c r="F52" s="42"/>
      <c r="G52" s="132">
        <f t="shared" si="21"/>
        <v>1.0719524780151857</v>
      </c>
      <c r="H52" s="116"/>
      <c r="I52" s="139">
        <v>2033</v>
      </c>
      <c r="J52" s="67"/>
      <c r="K52" s="236">
        <f t="shared" si="29"/>
        <v>30.259122744858541</v>
      </c>
      <c r="L52" s="239"/>
      <c r="M52" s="53"/>
      <c r="N52" s="53"/>
      <c r="O52" s="213">
        <f t="shared" si="18"/>
        <v>0.56516863643167348</v>
      </c>
      <c r="P52" s="210"/>
      <c r="Q52" s="139">
        <v>2033</v>
      </c>
      <c r="R52" s="210"/>
      <c r="S52" s="236">
        <f t="shared" si="30"/>
        <v>5.2941757271238643</v>
      </c>
      <c r="T52" s="218"/>
      <c r="U52" s="56"/>
      <c r="V52" s="56"/>
      <c r="W52" s="214">
        <f t="shared" si="26"/>
        <v>0.92572149628599809</v>
      </c>
      <c r="X52" s="69"/>
      <c r="Y52" s="139">
        <v>2033</v>
      </c>
      <c r="Z52" s="206"/>
      <c r="AA52" s="236">
        <f t="shared" si="31"/>
        <v>4.4829806651064725</v>
      </c>
      <c r="AB52" s="215"/>
      <c r="AC52" s="60"/>
      <c r="AE52" s="216">
        <f t="shared" si="16"/>
        <v>1.0078085547143711</v>
      </c>
      <c r="AF52" s="66"/>
      <c r="AG52" s="46">
        <v>2033</v>
      </c>
      <c r="AI52" s="236">
        <f t="shared" si="32"/>
        <v>78.336391205229617</v>
      </c>
      <c r="AJ52" s="218"/>
      <c r="AK52" s="244"/>
      <c r="AL52" s="244"/>
      <c r="AM52" s="132">
        <f t="shared" si="19"/>
        <v>0.95957421510895435</v>
      </c>
      <c r="AO52" s="46">
        <v>2033</v>
      </c>
      <c r="AQ52" s="236">
        <f t="shared" si="33"/>
        <v>6.5965217751521532</v>
      </c>
      <c r="AR52" s="218"/>
      <c r="AS52" s="67"/>
      <c r="AT52" s="67"/>
      <c r="AU52" s="132">
        <f t="shared" si="20"/>
        <v>1.052240140329864</v>
      </c>
      <c r="AW52" s="46">
        <v>2033</v>
      </c>
      <c r="AY52" s="236">
        <f t="shared" si="34"/>
        <v>82.295999999999992</v>
      </c>
      <c r="AZ52" s="218"/>
      <c r="BA52" s="49"/>
      <c r="BB52" s="87"/>
      <c r="BC52" s="132">
        <f t="shared" si="22"/>
        <v>0.97377049180327835</v>
      </c>
      <c r="BE52" s="139">
        <v>2033</v>
      </c>
      <c r="BF52" s="241"/>
      <c r="BG52" s="236">
        <f t="shared" si="35"/>
        <v>560.42744642049047</v>
      </c>
      <c r="BH52" s="196"/>
      <c r="BI52" s="49"/>
      <c r="BK52" s="132">
        <f t="shared" si="27"/>
        <v>-2.4481760146360491E-2</v>
      </c>
      <c r="BM52" s="139">
        <v>2033</v>
      </c>
      <c r="BN52" s="218"/>
      <c r="BO52" s="236">
        <f t="shared" si="36"/>
        <v>89.694189933628948</v>
      </c>
      <c r="BP52" s="218"/>
      <c r="BQ52" s="62"/>
      <c r="BR52" s="218"/>
      <c r="BS52" s="132">
        <f t="shared" si="23"/>
        <v>0.90067795174698195</v>
      </c>
      <c r="BU52" s="139">
        <v>2033</v>
      </c>
      <c r="BV52" s="242"/>
      <c r="BW52" s="236">
        <f t="shared" si="37"/>
        <v>41.025514984130808</v>
      </c>
      <c r="BX52" s="196"/>
      <c r="BY52" s="67"/>
      <c r="BZ52" s="187"/>
      <c r="CA52" s="132">
        <f t="shared" si="28"/>
        <v>0.70303569359802109</v>
      </c>
      <c r="CC52" s="139">
        <v>2033</v>
      </c>
      <c r="CD52" s="69"/>
      <c r="CE52" s="236">
        <f t="shared" si="38"/>
        <v>86.690709766745542</v>
      </c>
      <c r="CF52" s="218"/>
      <c r="CG52" s="187"/>
      <c r="CH52" s="67"/>
      <c r="CI52" s="132">
        <f t="shared" si="25"/>
        <v>0.97876995511594955</v>
      </c>
      <c r="CJ52" s="132"/>
      <c r="CK52" s="139">
        <v>2033</v>
      </c>
      <c r="CL52" s="132"/>
      <c r="CM52" s="240">
        <f t="shared" si="39"/>
        <v>2.5518312454360639</v>
      </c>
      <c r="CN52" s="236"/>
      <c r="CQ52" s="235">
        <f t="shared" si="17"/>
        <v>1.3741218809959932</v>
      </c>
      <c r="CR52" s="66"/>
      <c r="DD52" s="88"/>
      <c r="DE52" s="82"/>
      <c r="DF52" s="82"/>
      <c r="DG52" s="85"/>
    </row>
    <row r="53" spans="1:111" s="61" customFormat="1" ht="15">
      <c r="A53" s="139">
        <v>2034</v>
      </c>
      <c r="C53" s="211">
        <v>20975.948073195399</v>
      </c>
      <c r="D53" s="210"/>
      <c r="E53" s="42"/>
      <c r="F53" s="42"/>
      <c r="G53" s="132">
        <f t="shared" si="21"/>
        <v>1.0959366373535755</v>
      </c>
      <c r="H53" s="116"/>
      <c r="I53" s="139">
        <v>2034</v>
      </c>
      <c r="J53" s="67"/>
      <c r="K53" s="236">
        <f t="shared" si="29"/>
        <v>29.871929768053221</v>
      </c>
      <c r="L53" s="239"/>
      <c r="M53" s="53"/>
      <c r="N53" s="53"/>
      <c r="O53" s="213">
        <f t="shared" si="18"/>
        <v>0.60936874793912998</v>
      </c>
      <c r="P53" s="210"/>
      <c r="Q53" s="139">
        <v>2034</v>
      </c>
      <c r="R53" s="210"/>
      <c r="S53" s="236">
        <f t="shared" si="30"/>
        <v>5.1863277498635423</v>
      </c>
      <c r="T53" s="218"/>
      <c r="U53" s="56"/>
      <c r="V53" s="56"/>
      <c r="W53" s="214">
        <f t="shared" si="26"/>
        <v>0.94199269090318771</v>
      </c>
      <c r="X53" s="69"/>
      <c r="Y53" s="139">
        <v>2034</v>
      </c>
      <c r="Z53" s="206"/>
      <c r="AA53" s="236">
        <f t="shared" si="31"/>
        <v>4.4010656096809333</v>
      </c>
      <c r="AB53" s="215"/>
      <c r="AC53" s="60"/>
      <c r="AE53" s="216">
        <f t="shared" si="16"/>
        <v>1.010411406285828</v>
      </c>
      <c r="AF53" s="66"/>
      <c r="AG53" s="46">
        <v>2034</v>
      </c>
      <c r="AI53" s="236">
        <f t="shared" si="32"/>
        <v>78.808358604793824</v>
      </c>
      <c r="AJ53" s="218"/>
      <c r="AK53" s="244"/>
      <c r="AL53" s="244"/>
      <c r="AM53" s="132">
        <f t="shared" si="19"/>
        <v>0.99467234588593734</v>
      </c>
      <c r="AO53" s="46">
        <v>2034</v>
      </c>
      <c r="AQ53" s="236">
        <f t="shared" si="33"/>
        <v>6.3801449605561409</v>
      </c>
      <c r="AR53" s="218"/>
      <c r="AS53" s="67"/>
      <c r="AT53" s="67"/>
      <c r="AU53" s="132">
        <f t="shared" si="20"/>
        <v>1.070665497092002</v>
      </c>
      <c r="AW53" s="46">
        <v>2034</v>
      </c>
      <c r="AY53" s="236">
        <f t="shared" si="34"/>
        <v>82.937999999999988</v>
      </c>
      <c r="AZ53" s="218"/>
      <c r="BA53" s="49"/>
      <c r="BB53" s="87"/>
      <c r="BC53" s="132">
        <f t="shared" si="22"/>
        <v>1.000756620428751</v>
      </c>
      <c r="BE53" s="139">
        <v>2034</v>
      </c>
      <c r="BF53" s="241"/>
      <c r="BG53" s="236">
        <f t="shared" si="35"/>
        <v>561.64182588544963</v>
      </c>
      <c r="BH53" s="196"/>
      <c r="BI53" s="49"/>
      <c r="BK53" s="132">
        <f t="shared" si="27"/>
        <v>-3.3155899181783105E-2</v>
      </c>
      <c r="BM53" s="139">
        <v>2034</v>
      </c>
      <c r="BN53" s="218"/>
      <c r="BO53" s="236">
        <f t="shared" si="36"/>
        <v>90.136340772493199</v>
      </c>
      <c r="BP53" s="218"/>
      <c r="BQ53" s="62"/>
      <c r="BR53" s="218"/>
      <c r="BS53" s="132">
        <f t="shared" si="23"/>
        <v>0.92657432294069941</v>
      </c>
      <c r="BU53" s="139">
        <v>2034</v>
      </c>
      <c r="BV53" s="242"/>
      <c r="BW53" s="236">
        <f t="shared" si="37"/>
        <v>38.44005540211991</v>
      </c>
      <c r="BX53" s="196"/>
      <c r="BY53" s="67"/>
      <c r="BZ53" s="187"/>
      <c r="CA53" s="132">
        <f t="shared" si="28"/>
        <v>0.7796192120225145</v>
      </c>
      <c r="CC53" s="139">
        <v>2034</v>
      </c>
      <c r="CD53" s="69"/>
      <c r="CE53" s="236">
        <f t="shared" si="38"/>
        <v>87.383150619516755</v>
      </c>
      <c r="CF53" s="218"/>
      <c r="CG53" s="187"/>
      <c r="CH53" s="67"/>
      <c r="CI53" s="132">
        <f t="shared" si="25"/>
        <v>0.98659235004130674</v>
      </c>
      <c r="CJ53" s="132"/>
      <c r="CK53" s="139">
        <v>2034</v>
      </c>
      <c r="CL53" s="132"/>
      <c r="CM53" s="240">
        <f t="shared" si="39"/>
        <v>2.5600119749830585</v>
      </c>
      <c r="CN53" s="236"/>
      <c r="CQ53" s="235">
        <f t="shared" si="17"/>
        <v>1.3823026105429879</v>
      </c>
      <c r="CR53" s="66"/>
      <c r="DD53" s="88"/>
      <c r="DE53" s="82"/>
      <c r="DF53" s="82"/>
      <c r="DG53" s="85"/>
    </row>
    <row r="54" spans="1:111" s="61" customFormat="1" ht="15">
      <c r="A54" s="139">
        <v>2035</v>
      </c>
      <c r="C54" s="211">
        <v>21273.118222577101</v>
      </c>
      <c r="D54" s="210"/>
      <c r="E54" s="42"/>
      <c r="F54" s="42"/>
      <c r="G54" s="132">
        <f t="shared" si="21"/>
        <v>1.1199207966919653</v>
      </c>
      <c r="H54" s="116"/>
      <c r="I54" s="139">
        <v>2035</v>
      </c>
      <c r="J54" s="67"/>
      <c r="K54" s="236">
        <f t="shared" si="29"/>
        <v>29.484736791247901</v>
      </c>
      <c r="L54" s="239"/>
      <c r="M54" s="53"/>
      <c r="N54" s="53"/>
      <c r="O54" s="213">
        <f t="shared" si="18"/>
        <v>0.6535688594465866</v>
      </c>
      <c r="P54" s="210"/>
      <c r="Q54" s="139">
        <v>2035</v>
      </c>
      <c r="R54" s="210"/>
      <c r="S54" s="236">
        <f t="shared" si="30"/>
        <v>5.0784797726032203</v>
      </c>
      <c r="T54" s="218"/>
      <c r="U54" s="56"/>
      <c r="V54" s="56"/>
      <c r="W54" s="214">
        <f t="shared" si="26"/>
        <v>0.95826388552037733</v>
      </c>
      <c r="X54" s="69"/>
      <c r="Y54" s="139">
        <v>2035</v>
      </c>
      <c r="Z54" s="206"/>
      <c r="AA54" s="236">
        <f t="shared" si="31"/>
        <v>4.3191505542553941</v>
      </c>
      <c r="AB54" s="215"/>
      <c r="AC54" s="60"/>
      <c r="AE54" s="216">
        <f t="shared" si="16"/>
        <v>1.0130142578572852</v>
      </c>
      <c r="AF54" s="66"/>
      <c r="AG54" s="46">
        <v>2035</v>
      </c>
      <c r="AI54" s="236">
        <f t="shared" si="32"/>
        <v>79.280326004358031</v>
      </c>
      <c r="AJ54" s="218"/>
      <c r="AK54" s="244"/>
      <c r="AL54" s="244"/>
      <c r="AM54" s="132">
        <f t="shared" si="19"/>
        <v>1.0297704766629203</v>
      </c>
      <c r="AO54" s="46">
        <v>2035</v>
      </c>
      <c r="AQ54" s="236">
        <f t="shared" si="33"/>
        <v>6.1637681459601286</v>
      </c>
      <c r="AR54" s="218"/>
      <c r="AS54" s="67"/>
      <c r="AT54" s="67"/>
      <c r="AU54" s="132">
        <f t="shared" si="20"/>
        <v>1.08909085385414</v>
      </c>
      <c r="AW54" s="46">
        <v>2035</v>
      </c>
      <c r="AY54" s="236">
        <f t="shared" si="34"/>
        <v>83.579999999999984</v>
      </c>
      <c r="AZ54" s="218"/>
      <c r="BA54" s="49"/>
      <c r="BB54" s="87"/>
      <c r="BC54" s="132">
        <f t="shared" si="22"/>
        <v>1.0277427490542237</v>
      </c>
      <c r="BE54" s="139">
        <v>2035</v>
      </c>
      <c r="BF54" s="241"/>
      <c r="BG54" s="236">
        <f t="shared" si="35"/>
        <v>562.8562053504088</v>
      </c>
      <c r="BH54" s="196"/>
      <c r="BI54" s="49"/>
      <c r="BK54" s="132">
        <f t="shared" si="27"/>
        <v>-4.1830038217205712E-2</v>
      </c>
      <c r="BM54" s="139">
        <v>2035</v>
      </c>
      <c r="BN54" s="218"/>
      <c r="BO54" s="236">
        <f t="shared" si="36"/>
        <v>90.57849161135745</v>
      </c>
      <c r="BP54" s="218"/>
      <c r="BQ54" s="62"/>
      <c r="BR54" s="218"/>
      <c r="BS54" s="132">
        <f t="shared" si="23"/>
        <v>0.95247069413441698</v>
      </c>
      <c r="BU54" s="139">
        <v>2035</v>
      </c>
      <c r="BV54" s="242"/>
      <c r="BW54" s="236">
        <f t="shared" si="37"/>
        <v>35.854595820109012</v>
      </c>
      <c r="BX54" s="196"/>
      <c r="BY54" s="67"/>
      <c r="BZ54" s="187"/>
      <c r="CA54" s="132">
        <f t="shared" si="28"/>
        <v>0.85620273044700801</v>
      </c>
      <c r="CC54" s="139">
        <v>2035</v>
      </c>
      <c r="CD54" s="69"/>
      <c r="CE54" s="236">
        <f t="shared" si="38"/>
        <v>88.075591472287968</v>
      </c>
      <c r="CF54" s="218"/>
      <c r="CG54" s="187"/>
      <c r="CH54" s="67"/>
      <c r="CI54" s="132">
        <f t="shared" si="25"/>
        <v>0.99441474496666404</v>
      </c>
      <c r="CJ54" s="132"/>
      <c r="CK54" s="139">
        <v>2035</v>
      </c>
      <c r="CL54" s="132"/>
      <c r="CM54" s="240">
        <f t="shared" si="39"/>
        <v>2.5681927045300532</v>
      </c>
      <c r="CN54" s="236"/>
      <c r="CQ54" s="235">
        <f t="shared" si="17"/>
        <v>1.3904833400899825</v>
      </c>
      <c r="CR54" s="66"/>
      <c r="DD54" s="88"/>
      <c r="DE54" s="82"/>
      <c r="DF54" s="82"/>
      <c r="DG54" s="85"/>
    </row>
    <row r="55" spans="1:111" s="61" customFormat="1" ht="15">
      <c r="A55" s="139">
        <v>2036</v>
      </c>
      <c r="C55" s="211">
        <v>21570.288371958799</v>
      </c>
      <c r="D55" s="210"/>
      <c r="E55" s="42"/>
      <c r="F55" s="42"/>
      <c r="G55" s="132">
        <f t="shared" si="21"/>
        <v>1.1439049560303551</v>
      </c>
      <c r="H55" s="116"/>
      <c r="I55" s="139">
        <v>2036</v>
      </c>
      <c r="J55" s="67"/>
      <c r="K55" s="236">
        <f t="shared" si="29"/>
        <v>29.097543814442581</v>
      </c>
      <c r="L55" s="239"/>
      <c r="M55" s="53"/>
      <c r="N55" s="53"/>
      <c r="O55" s="213">
        <f t="shared" si="18"/>
        <v>0.69776897095404322</v>
      </c>
      <c r="P55" s="210"/>
      <c r="Q55" s="139">
        <v>2036</v>
      </c>
      <c r="R55" s="210"/>
      <c r="S55" s="236">
        <f t="shared" si="30"/>
        <v>4.9706317953428982</v>
      </c>
      <c r="T55" s="218"/>
      <c r="U55" s="56"/>
      <c r="V55" s="56"/>
      <c r="W55" s="214">
        <f t="shared" si="26"/>
        <v>0.97453508013756696</v>
      </c>
      <c r="X55" s="69"/>
      <c r="Y55" s="139">
        <v>2036</v>
      </c>
      <c r="Z55" s="206"/>
      <c r="AA55" s="236">
        <f t="shared" si="31"/>
        <v>4.2372354988298548</v>
      </c>
      <c r="AB55" s="215"/>
      <c r="AC55" s="60"/>
      <c r="AE55" s="216">
        <f t="shared" si="16"/>
        <v>1.0156171094287423</v>
      </c>
      <c r="AF55" s="66"/>
      <c r="AG55" s="46">
        <v>2036</v>
      </c>
      <c r="AI55" s="236">
        <f t="shared" si="32"/>
        <v>79.752293403922238</v>
      </c>
      <c r="AJ55" s="218"/>
      <c r="AK55" s="244"/>
      <c r="AL55" s="244"/>
      <c r="AM55" s="132">
        <f t="shared" si="19"/>
        <v>1.0648686074399032</v>
      </c>
      <c r="AO55" s="46">
        <v>2036</v>
      </c>
      <c r="AQ55" s="236">
        <f t="shared" si="33"/>
        <v>5.9473913313641162</v>
      </c>
      <c r="AR55" s="218"/>
      <c r="AS55" s="67"/>
      <c r="AT55" s="67"/>
      <c r="AU55" s="132">
        <f t="shared" si="20"/>
        <v>1.1075162106162779</v>
      </c>
      <c r="AW55" s="46">
        <v>2036</v>
      </c>
      <c r="AY55" s="236">
        <f t="shared" si="34"/>
        <v>84.22199999999998</v>
      </c>
      <c r="AZ55" s="218"/>
      <c r="BA55" s="49"/>
      <c r="BB55" s="87"/>
      <c r="BC55" s="132">
        <f t="shared" si="22"/>
        <v>1.0547288776796961</v>
      </c>
      <c r="BE55" s="139">
        <v>2036</v>
      </c>
      <c r="BF55" s="241"/>
      <c r="BG55" s="236">
        <f t="shared" si="35"/>
        <v>564.07058481536797</v>
      </c>
      <c r="BH55" s="196"/>
      <c r="BI55" s="49"/>
      <c r="BK55" s="132">
        <f t="shared" si="27"/>
        <v>-5.0504177252628325E-2</v>
      </c>
      <c r="BM55" s="139">
        <v>2036</v>
      </c>
      <c r="BN55" s="218"/>
      <c r="BO55" s="236">
        <f t="shared" si="36"/>
        <v>91.0206424502217</v>
      </c>
      <c r="BP55" s="218"/>
      <c r="BQ55" s="62"/>
      <c r="BR55" s="218"/>
      <c r="BS55" s="132">
        <f t="shared" si="23"/>
        <v>0.97836706532813456</v>
      </c>
      <c r="BU55" s="139">
        <v>2036</v>
      </c>
      <c r="BV55" s="242"/>
      <c r="BW55" s="236">
        <f t="shared" si="37"/>
        <v>33.269136238098113</v>
      </c>
      <c r="BX55" s="196"/>
      <c r="BY55" s="67"/>
      <c r="BZ55" s="187"/>
      <c r="CA55" s="132">
        <f t="shared" si="28"/>
        <v>0.93278624887150141</v>
      </c>
      <c r="CC55" s="139">
        <v>2036</v>
      </c>
      <c r="CD55" s="69"/>
      <c r="CE55" s="236">
        <f t="shared" si="38"/>
        <v>88.768032325059181</v>
      </c>
      <c r="CF55" s="218"/>
      <c r="CG55" s="187"/>
      <c r="CH55" s="67"/>
      <c r="CI55" s="132">
        <f t="shared" si="25"/>
        <v>1.0022371398920213</v>
      </c>
      <c r="CJ55" s="132"/>
      <c r="CK55" s="139">
        <v>2036</v>
      </c>
      <c r="CL55" s="132"/>
      <c r="CM55" s="240">
        <f t="shared" si="39"/>
        <v>2.5763734340770479</v>
      </c>
      <c r="CN55" s="236"/>
      <c r="CQ55" s="235">
        <f t="shared" si="17"/>
        <v>1.3986640696369772</v>
      </c>
      <c r="CR55" s="66"/>
      <c r="DD55" s="88"/>
      <c r="DE55" s="82"/>
      <c r="DF55" s="82"/>
      <c r="DG55" s="85"/>
    </row>
    <row r="56" spans="1:111" s="61" customFormat="1" ht="15">
      <c r="A56" s="139">
        <v>2037</v>
      </c>
      <c r="C56" s="211">
        <v>21867.458521340501</v>
      </c>
      <c r="D56" s="210"/>
      <c r="E56" s="42"/>
      <c r="F56" s="42"/>
      <c r="G56" s="132">
        <f t="shared" si="21"/>
        <v>1.1678891153687452</v>
      </c>
      <c r="H56" s="116"/>
      <c r="I56" s="139">
        <v>2037</v>
      </c>
      <c r="J56" s="67"/>
      <c r="K56" s="236">
        <f t="shared" si="29"/>
        <v>28.710350837637261</v>
      </c>
      <c r="L56" s="239"/>
      <c r="M56" s="53"/>
      <c r="N56" s="53"/>
      <c r="O56" s="213">
        <f t="shared" si="18"/>
        <v>0.74196908246149984</v>
      </c>
      <c r="P56" s="210"/>
      <c r="Q56" s="139">
        <v>2037</v>
      </c>
      <c r="R56" s="210"/>
      <c r="S56" s="236">
        <f t="shared" si="30"/>
        <v>4.8627838180825762</v>
      </c>
      <c r="T56" s="218"/>
      <c r="U56" s="56"/>
      <c r="V56" s="56"/>
      <c r="W56" s="214">
        <f t="shared" si="26"/>
        <v>0.99080627475475658</v>
      </c>
      <c r="X56" s="69"/>
      <c r="Y56" s="139">
        <v>2037</v>
      </c>
      <c r="Z56" s="206"/>
      <c r="AA56" s="236">
        <f t="shared" si="31"/>
        <v>4.1553204434043156</v>
      </c>
      <c r="AB56" s="215"/>
      <c r="AC56" s="60"/>
      <c r="AE56" s="216">
        <f t="shared" si="16"/>
        <v>1.0182199610001992</v>
      </c>
      <c r="AF56" s="66"/>
      <c r="AG56" s="46">
        <v>2037</v>
      </c>
      <c r="AI56" s="236">
        <f t="shared" si="32"/>
        <v>80.224260803486445</v>
      </c>
      <c r="AJ56" s="218"/>
      <c r="AK56" s="244"/>
      <c r="AL56" s="244"/>
      <c r="AM56" s="132">
        <f t="shared" si="19"/>
        <v>1.0999667382168861</v>
      </c>
      <c r="AO56" s="46">
        <v>2037</v>
      </c>
      <c r="AQ56" s="236">
        <f t="shared" si="33"/>
        <v>5.7310145167681039</v>
      </c>
      <c r="AR56" s="218"/>
      <c r="AS56" s="67"/>
      <c r="AT56" s="67"/>
      <c r="AU56" s="132">
        <f t="shared" si="20"/>
        <v>1.1259415673784159</v>
      </c>
      <c r="AW56" s="46">
        <v>2037</v>
      </c>
      <c r="AY56" s="236">
        <f t="shared" si="34"/>
        <v>84.863999999999976</v>
      </c>
      <c r="AZ56" s="218"/>
      <c r="BA56" s="49"/>
      <c r="BB56" s="87"/>
      <c r="BC56" s="132">
        <f t="shared" si="22"/>
        <v>1.0817150063051688</v>
      </c>
      <c r="BE56" s="139">
        <v>2037</v>
      </c>
      <c r="BF56" s="241"/>
      <c r="BG56" s="236">
        <f t="shared" si="35"/>
        <v>565.28496428032713</v>
      </c>
      <c r="BH56" s="196"/>
      <c r="BI56" s="49"/>
      <c r="BK56" s="132">
        <f t="shared" si="27"/>
        <v>-5.9178316288050932E-2</v>
      </c>
      <c r="BM56" s="139">
        <v>2037</v>
      </c>
      <c r="BN56" s="218"/>
      <c r="BO56" s="236">
        <f t="shared" si="36"/>
        <v>91.462793289085951</v>
      </c>
      <c r="BP56" s="218"/>
      <c r="BQ56" s="62"/>
      <c r="BR56" s="218"/>
      <c r="BS56" s="132">
        <f t="shared" si="23"/>
        <v>1.0042634365218521</v>
      </c>
      <c r="BU56" s="139">
        <v>2037</v>
      </c>
      <c r="BV56" s="242"/>
      <c r="BW56" s="236">
        <f t="shared" si="37"/>
        <v>30.683676656087215</v>
      </c>
      <c r="BX56" s="196"/>
      <c r="BY56" s="67"/>
      <c r="BZ56" s="187"/>
      <c r="CA56" s="132">
        <f t="shared" si="28"/>
        <v>1.0093697672959949</v>
      </c>
      <c r="CC56" s="139">
        <v>2037</v>
      </c>
      <c r="CD56" s="69"/>
      <c r="CE56" s="236">
        <f t="shared" si="38"/>
        <v>89.460473177830394</v>
      </c>
      <c r="CF56" s="218"/>
      <c r="CG56" s="187"/>
      <c r="CH56" s="67"/>
      <c r="CI56" s="132">
        <f t="shared" si="25"/>
        <v>1.0100595348173784</v>
      </c>
      <c r="CJ56" s="132"/>
      <c r="CK56" s="139">
        <v>2037</v>
      </c>
      <c r="CL56" s="132"/>
      <c r="CM56" s="240">
        <f t="shared" si="39"/>
        <v>2.5845541636240426</v>
      </c>
      <c r="CN56" s="236"/>
      <c r="CQ56" s="235">
        <f t="shared" si="17"/>
        <v>1.4068447991839719</v>
      </c>
      <c r="CR56" s="66"/>
      <c r="DD56" s="88"/>
      <c r="DE56" s="82"/>
      <c r="DF56" s="82"/>
      <c r="DG56" s="85"/>
    </row>
    <row r="57" spans="1:111" s="61" customFormat="1" ht="15">
      <c r="A57" s="139">
        <v>2038</v>
      </c>
      <c r="C57" s="211">
        <v>22164.628670722199</v>
      </c>
      <c r="D57" s="210"/>
      <c r="E57" s="42"/>
      <c r="F57" s="42"/>
      <c r="G57" s="132">
        <f t="shared" si="21"/>
        <v>1.1918732747071348</v>
      </c>
      <c r="H57" s="116"/>
      <c r="I57" s="139">
        <v>2038</v>
      </c>
      <c r="J57" s="67"/>
      <c r="K57" s="236">
        <f t="shared" si="29"/>
        <v>28.323157860831941</v>
      </c>
      <c r="L57" s="239"/>
      <c r="M57" s="53"/>
      <c r="N57" s="53"/>
      <c r="O57" s="213">
        <f t="shared" si="18"/>
        <v>0.78616919396895646</v>
      </c>
      <c r="P57" s="210"/>
      <c r="Q57" s="139">
        <v>2038</v>
      </c>
      <c r="R57" s="210"/>
      <c r="S57" s="236">
        <f t="shared" si="30"/>
        <v>4.7549358408222542</v>
      </c>
      <c r="T57" s="218"/>
      <c r="U57" s="56"/>
      <c r="V57" s="56"/>
      <c r="W57" s="214">
        <f t="shared" si="26"/>
        <v>1.0070774693719462</v>
      </c>
      <c r="X57" s="69"/>
      <c r="Y57" s="139">
        <v>2038</v>
      </c>
      <c r="Z57" s="206"/>
      <c r="AA57" s="236">
        <f t="shared" si="31"/>
        <v>4.0734053879787764</v>
      </c>
      <c r="AB57" s="215"/>
      <c r="AC57" s="60"/>
      <c r="AE57" s="216">
        <f t="shared" si="16"/>
        <v>1.0208228125716563</v>
      </c>
      <c r="AF57" s="66"/>
      <c r="AG57" s="46">
        <v>2038</v>
      </c>
      <c r="AI57" s="236">
        <f t="shared" si="32"/>
        <v>80.696228203050651</v>
      </c>
      <c r="AJ57" s="218"/>
      <c r="AK57" s="244"/>
      <c r="AL57" s="244"/>
      <c r="AM57" s="132">
        <f t="shared" si="19"/>
        <v>1.1350648689938692</v>
      </c>
      <c r="AO57" s="46">
        <v>2038</v>
      </c>
      <c r="AQ57" s="236">
        <f t="shared" si="33"/>
        <v>5.5146377021720916</v>
      </c>
      <c r="AR57" s="218"/>
      <c r="AS57" s="67"/>
      <c r="AT57" s="67"/>
      <c r="AU57" s="132">
        <f t="shared" si="20"/>
        <v>1.1443669241405539</v>
      </c>
      <c r="AW57" s="46">
        <v>2038</v>
      </c>
      <c r="AY57" s="236">
        <f t="shared" si="34"/>
        <v>85.505999999999972</v>
      </c>
      <c r="AZ57" s="218"/>
      <c r="BA57" s="49"/>
      <c r="BB57" s="87"/>
      <c r="BC57" s="132">
        <f t="shared" si="22"/>
        <v>1.1087011349306415</v>
      </c>
      <c r="BE57" s="139">
        <v>2038</v>
      </c>
      <c r="BF57" s="241"/>
      <c r="BG57" s="236">
        <f t="shared" si="35"/>
        <v>566.4993437452863</v>
      </c>
      <c r="BH57" s="196"/>
      <c r="BI57" s="49"/>
      <c r="BK57" s="132">
        <f t="shared" si="27"/>
        <v>-6.7852455323473546E-2</v>
      </c>
      <c r="BM57" s="139">
        <v>2038</v>
      </c>
      <c r="BN57" s="218"/>
      <c r="BO57" s="236">
        <f t="shared" si="36"/>
        <v>91.904944127950202</v>
      </c>
      <c r="BP57" s="218"/>
      <c r="BQ57" s="62"/>
      <c r="BR57" s="218"/>
      <c r="BS57" s="132">
        <f t="shared" si="23"/>
        <v>1.0301598077155696</v>
      </c>
      <c r="BU57" s="139">
        <v>2038</v>
      </c>
      <c r="BV57" s="242"/>
      <c r="BW57" s="236">
        <f t="shared" si="37"/>
        <v>28.098217074076317</v>
      </c>
      <c r="BX57" s="196"/>
      <c r="BY57" s="67"/>
      <c r="BZ57" s="187"/>
      <c r="CA57" s="132">
        <f t="shared" si="28"/>
        <v>1.0859532857204883</v>
      </c>
      <c r="CC57" s="139">
        <v>2038</v>
      </c>
      <c r="CD57" s="69"/>
      <c r="CE57" s="236">
        <f t="shared" si="38"/>
        <v>90.152914030601607</v>
      </c>
      <c r="CF57" s="218"/>
      <c r="CG57" s="187"/>
      <c r="CH57" s="67"/>
      <c r="CI57" s="132">
        <f t="shared" si="25"/>
        <v>1.0178819297427357</v>
      </c>
      <c r="CJ57" s="132"/>
      <c r="CK57" s="139">
        <v>2038</v>
      </c>
      <c r="CL57" s="132"/>
      <c r="CM57" s="240">
        <f t="shared" si="39"/>
        <v>2.5927348931710372</v>
      </c>
      <c r="CN57" s="236"/>
      <c r="CQ57" s="235">
        <f t="shared" si="17"/>
        <v>1.4150255287309665</v>
      </c>
      <c r="CR57" s="66"/>
      <c r="DD57" s="88"/>
      <c r="DE57" s="82"/>
      <c r="DF57" s="82"/>
      <c r="DG57" s="85"/>
    </row>
    <row r="58" spans="1:111" s="61" customFormat="1" ht="15">
      <c r="A58" s="139">
        <v>2039</v>
      </c>
      <c r="C58" s="211">
        <v>22461.798820103901</v>
      </c>
      <c r="D58" s="210"/>
      <c r="E58" s="42"/>
      <c r="F58" s="42"/>
      <c r="G58" s="132">
        <f t="shared" si="21"/>
        <v>1.2158574340455248</v>
      </c>
      <c r="H58" s="116"/>
      <c r="I58" s="139">
        <v>2039</v>
      </c>
      <c r="J58" s="67"/>
      <c r="K58" s="236">
        <f t="shared" si="29"/>
        <v>27.935964884026621</v>
      </c>
      <c r="L58" s="239"/>
      <c r="M58" s="53"/>
      <c r="N58" s="53"/>
      <c r="O58" s="213">
        <f t="shared" si="18"/>
        <v>0.83036930547641308</v>
      </c>
      <c r="P58" s="210"/>
      <c r="Q58" s="139">
        <v>2039</v>
      </c>
      <c r="R58" s="210"/>
      <c r="S58" s="236">
        <f t="shared" si="30"/>
        <v>4.6470878635619322</v>
      </c>
      <c r="T58" s="218"/>
      <c r="U58" s="56"/>
      <c r="V58" s="56"/>
      <c r="W58" s="214">
        <f t="shared" si="26"/>
        <v>1.0233486639891358</v>
      </c>
      <c r="X58" s="69"/>
      <c r="Y58" s="139">
        <v>2039</v>
      </c>
      <c r="Z58" s="206"/>
      <c r="AA58" s="236">
        <f t="shared" si="31"/>
        <v>3.9914903325532372</v>
      </c>
      <c r="AB58" s="215"/>
      <c r="AC58" s="60"/>
      <c r="AE58" s="216">
        <f t="shared" si="16"/>
        <v>1.023425664143113</v>
      </c>
      <c r="AF58" s="66"/>
      <c r="AG58" s="46">
        <v>2039</v>
      </c>
      <c r="AI58" s="236">
        <f t="shared" si="32"/>
        <v>81.168195602614858</v>
      </c>
      <c r="AJ58" s="218"/>
      <c r="AK58" s="244"/>
      <c r="AL58" s="244"/>
      <c r="AM58" s="132">
        <f t="shared" si="19"/>
        <v>1.170162999770852</v>
      </c>
      <c r="AO58" s="46">
        <v>2039</v>
      </c>
      <c r="AQ58" s="236">
        <f t="shared" si="33"/>
        <v>5.2982608875760793</v>
      </c>
      <c r="AR58" s="218"/>
      <c r="AS58" s="67"/>
      <c r="AT58" s="67"/>
      <c r="AU58" s="132">
        <f t="shared" si="20"/>
        <v>1.1627922809026918</v>
      </c>
      <c r="AW58" s="46">
        <v>2039</v>
      </c>
      <c r="AY58" s="236">
        <f t="shared" si="34"/>
        <v>86.147999999999968</v>
      </c>
      <c r="AZ58" s="218"/>
      <c r="BA58" s="49"/>
      <c r="BB58" s="87"/>
      <c r="BC58" s="132">
        <f t="shared" si="22"/>
        <v>1.1356872635561139</v>
      </c>
      <c r="BE58" s="139">
        <v>2039</v>
      </c>
      <c r="BF58" s="241"/>
      <c r="BG58" s="236">
        <f t="shared" si="35"/>
        <v>567.71372321024546</v>
      </c>
      <c r="BH58" s="196"/>
      <c r="BI58" s="49"/>
      <c r="BK58" s="132">
        <f t="shared" si="27"/>
        <v>-7.6526594358896152E-2</v>
      </c>
      <c r="BM58" s="139">
        <v>2039</v>
      </c>
      <c r="BN58" s="218"/>
      <c r="BO58" s="236">
        <f t="shared" si="36"/>
        <v>92.347094966814453</v>
      </c>
      <c r="BP58" s="218"/>
      <c r="BQ58" s="62"/>
      <c r="BR58" s="218"/>
      <c r="BS58" s="132">
        <f t="shared" si="23"/>
        <v>1.056056178909287</v>
      </c>
      <c r="BU58" s="139">
        <v>2039</v>
      </c>
      <c r="BV58" s="242"/>
      <c r="BW58" s="236">
        <f t="shared" si="37"/>
        <v>25.512757492065418</v>
      </c>
      <c r="BX58" s="196"/>
      <c r="BY58" s="67"/>
      <c r="BZ58" s="187"/>
      <c r="CA58" s="132">
        <f t="shared" si="28"/>
        <v>1.1625368041449817</v>
      </c>
      <c r="CC58" s="139">
        <v>2039</v>
      </c>
      <c r="CD58" s="69"/>
      <c r="CE58" s="236">
        <f t="shared" si="38"/>
        <v>90.845354883372821</v>
      </c>
      <c r="CF58" s="218"/>
      <c r="CG58" s="187"/>
      <c r="CH58" s="67"/>
      <c r="CI58" s="132">
        <f t="shared" si="25"/>
        <v>1.0257043246680928</v>
      </c>
      <c r="CJ58" s="132"/>
      <c r="CK58" s="139">
        <v>2039</v>
      </c>
      <c r="CL58" s="132"/>
      <c r="CM58" s="240">
        <f t="shared" si="39"/>
        <v>2.6009156227180319</v>
      </c>
      <c r="CN58" s="236"/>
      <c r="CQ58" s="235">
        <f t="shared" si="17"/>
        <v>1.4232062582779612</v>
      </c>
      <c r="CR58" s="66"/>
      <c r="DD58" s="88"/>
      <c r="DE58" s="82"/>
      <c r="DF58" s="82"/>
      <c r="DG58" s="85"/>
    </row>
    <row r="59" spans="1:111" s="61" customFormat="1" ht="15">
      <c r="A59" s="139">
        <v>2040</v>
      </c>
      <c r="C59" s="211">
        <v>22758.968969485599</v>
      </c>
      <c r="D59" s="210"/>
      <c r="E59" s="42"/>
      <c r="F59" s="42"/>
      <c r="G59" s="132">
        <f t="shared" si="21"/>
        <v>1.2398415933839144</v>
      </c>
      <c r="H59" s="116"/>
      <c r="I59" s="139">
        <v>2040</v>
      </c>
      <c r="J59" s="67"/>
      <c r="K59" s="236">
        <f t="shared" si="29"/>
        <v>27.548771907221301</v>
      </c>
      <c r="L59" s="239"/>
      <c r="M59" s="53"/>
      <c r="N59" s="53"/>
      <c r="O59" s="213">
        <f t="shared" si="18"/>
        <v>0.8745694169838697</v>
      </c>
      <c r="P59" s="210"/>
      <c r="Q59" s="139">
        <v>2040</v>
      </c>
      <c r="R59" s="210"/>
      <c r="S59" s="236">
        <f t="shared" si="30"/>
        <v>4.5392398863016101</v>
      </c>
      <c r="T59" s="218"/>
      <c r="U59" s="56"/>
      <c r="V59" s="56"/>
      <c r="W59" s="214">
        <f t="shared" si="26"/>
        <v>1.0396198586063254</v>
      </c>
      <c r="X59" s="69"/>
      <c r="Y59" s="139">
        <v>2040</v>
      </c>
      <c r="Z59" s="206"/>
      <c r="AA59" s="236">
        <f t="shared" si="31"/>
        <v>3.9095752771276979</v>
      </c>
      <c r="AB59" s="215"/>
      <c r="AC59" s="60"/>
      <c r="AE59" s="216">
        <f t="shared" si="16"/>
        <v>1.0260285157145701</v>
      </c>
      <c r="AF59" s="66"/>
      <c r="AG59" s="46">
        <v>2040</v>
      </c>
      <c r="AI59" s="236">
        <f t="shared" si="32"/>
        <v>81.640163002179065</v>
      </c>
      <c r="AJ59" s="218"/>
      <c r="AK59" s="244"/>
      <c r="AL59" s="244"/>
      <c r="AM59" s="132">
        <f t="shared" si="19"/>
        <v>1.2052611305478349</v>
      </c>
      <c r="AO59" s="46">
        <v>2040</v>
      </c>
      <c r="AQ59" s="236">
        <f t="shared" si="33"/>
        <v>5.0818840729800669</v>
      </c>
      <c r="AR59" s="218"/>
      <c r="AS59" s="67"/>
      <c r="AT59" s="67"/>
      <c r="AU59" s="132">
        <f t="shared" si="20"/>
        <v>1.1812176376648298</v>
      </c>
      <c r="AW59" s="46">
        <v>2040</v>
      </c>
      <c r="AY59" s="236">
        <f t="shared" si="34"/>
        <v>86.789999999999964</v>
      </c>
      <c r="AZ59" s="218"/>
      <c r="BA59" s="49"/>
      <c r="BB59" s="87"/>
      <c r="BC59" s="132">
        <f t="shared" si="22"/>
        <v>1.1626733921815866</v>
      </c>
      <c r="BE59" s="139">
        <v>2040</v>
      </c>
      <c r="BF59" s="241"/>
      <c r="BG59" s="236">
        <f t="shared" si="35"/>
        <v>568.92810267520463</v>
      </c>
      <c r="BH59" s="196"/>
      <c r="BI59" s="49"/>
      <c r="BK59" s="132">
        <f t="shared" si="27"/>
        <v>-8.5200733394318773E-2</v>
      </c>
      <c r="BM59" s="139">
        <v>2040</v>
      </c>
      <c r="BN59" s="218"/>
      <c r="BO59" s="236">
        <f t="shared" si="36"/>
        <v>92.789245805678704</v>
      </c>
      <c r="BP59" s="218"/>
      <c r="BQ59" s="62"/>
      <c r="BR59" s="218"/>
      <c r="BS59" s="132">
        <f t="shared" si="23"/>
        <v>1.0819525501030047</v>
      </c>
      <c r="BU59" s="139">
        <v>2040</v>
      </c>
      <c r="BV59" s="242"/>
      <c r="BW59" s="236">
        <f t="shared" si="37"/>
        <v>22.92729791005452</v>
      </c>
      <c r="BX59" s="196"/>
      <c r="BY59" s="67"/>
      <c r="BZ59" s="187"/>
      <c r="CA59" s="132">
        <f t="shared" si="28"/>
        <v>1.2391203225694751</v>
      </c>
      <c r="CC59" s="139">
        <v>2040</v>
      </c>
      <c r="CD59" s="69"/>
      <c r="CE59" s="236">
        <f t="shared" si="38"/>
        <v>91.537795736144034</v>
      </c>
      <c r="CF59" s="218"/>
      <c r="CG59" s="187"/>
      <c r="CH59" s="67"/>
      <c r="CI59" s="132">
        <f t="shared" si="25"/>
        <v>1.0335267195934501</v>
      </c>
      <c r="CJ59" s="132"/>
      <c r="CK59" s="139">
        <v>2040</v>
      </c>
      <c r="CL59" s="132"/>
      <c r="CM59" s="240">
        <f t="shared" si="39"/>
        <v>2.6090963522650266</v>
      </c>
      <c r="CN59" s="236"/>
      <c r="CQ59" s="235">
        <f t="shared" si="17"/>
        <v>1.4313869878249559</v>
      </c>
      <c r="CR59" s="66"/>
      <c r="DD59" s="88"/>
      <c r="DE59" s="82"/>
      <c r="DF59" s="82"/>
      <c r="DG59" s="85"/>
    </row>
    <row r="60" spans="1:111" s="61" customFormat="1" ht="15">
      <c r="A60" s="139">
        <v>2041</v>
      </c>
      <c r="C60" s="211">
        <v>23056.139118867301</v>
      </c>
      <c r="D60" s="210"/>
      <c r="E60" s="42"/>
      <c r="F60" s="42"/>
      <c r="G60" s="132">
        <f t="shared" si="21"/>
        <v>1.2638257527223045</v>
      </c>
      <c r="H60" s="116"/>
      <c r="I60" s="139">
        <v>2041</v>
      </c>
      <c r="J60" s="67"/>
      <c r="K60" s="236">
        <f t="shared" si="29"/>
        <v>27.161578930415981</v>
      </c>
      <c r="L60" s="239"/>
      <c r="M60" s="53"/>
      <c r="N60" s="53"/>
      <c r="O60" s="213">
        <f t="shared" si="18"/>
        <v>0.91876952849132631</v>
      </c>
      <c r="P60" s="210"/>
      <c r="Q60" s="139">
        <v>2041</v>
      </c>
      <c r="R60" s="210"/>
      <c r="S60" s="236">
        <f t="shared" si="30"/>
        <v>4.4313919090412881</v>
      </c>
      <c r="T60" s="218"/>
      <c r="U60" s="56"/>
      <c r="V60" s="56"/>
      <c r="W60" s="214">
        <f t="shared" si="26"/>
        <v>1.0558910532235151</v>
      </c>
      <c r="X60" s="69"/>
      <c r="Y60" s="139">
        <v>2041</v>
      </c>
      <c r="Z60" s="206"/>
      <c r="AA60" s="236">
        <f t="shared" si="31"/>
        <v>3.8276602217021587</v>
      </c>
      <c r="AB60" s="215"/>
      <c r="AC60" s="60"/>
      <c r="AE60" s="216">
        <f t="shared" si="16"/>
        <v>1.0286313672860272</v>
      </c>
      <c r="AF60" s="66"/>
      <c r="AG60" s="46">
        <v>2041</v>
      </c>
      <c r="AI60" s="236">
        <f t="shared" si="32"/>
        <v>82.112130401743272</v>
      </c>
      <c r="AJ60" s="218"/>
      <c r="AK60" s="244"/>
      <c r="AL60" s="244"/>
      <c r="AM60" s="132">
        <f t="shared" si="19"/>
        <v>1.240359261324818</v>
      </c>
      <c r="AO60" s="46">
        <v>2041</v>
      </c>
      <c r="AQ60" s="236">
        <f t="shared" si="33"/>
        <v>4.8655072583840546</v>
      </c>
      <c r="AR60" s="218"/>
      <c r="AS60" s="67"/>
      <c r="AT60" s="67"/>
      <c r="AU60" s="132">
        <f t="shared" si="20"/>
        <v>1.1996429944269675</v>
      </c>
      <c r="AW60" s="46">
        <v>2041</v>
      </c>
      <c r="AY60" s="236">
        <f t="shared" si="34"/>
        <v>87.43199999999996</v>
      </c>
      <c r="AZ60" s="218"/>
      <c r="BA60" s="49"/>
      <c r="BB60" s="87"/>
      <c r="BC60" s="132">
        <f t="shared" si="22"/>
        <v>1.1896595208070593</v>
      </c>
      <c r="BE60" s="139">
        <v>2041</v>
      </c>
      <c r="BF60" s="241"/>
      <c r="BG60" s="236">
        <f t="shared" si="35"/>
        <v>570.14248214016379</v>
      </c>
      <c r="BH60" s="196"/>
      <c r="BI60" s="49"/>
      <c r="BK60" s="132">
        <f t="shared" si="27"/>
        <v>-9.3874872429741379E-2</v>
      </c>
      <c r="BM60" s="139">
        <v>2041</v>
      </c>
      <c r="BN60" s="218"/>
      <c r="BO60" s="236">
        <f t="shared" si="36"/>
        <v>93.231396644542954</v>
      </c>
      <c r="BP60" s="218"/>
      <c r="BQ60" s="62"/>
      <c r="BR60" s="218"/>
      <c r="BS60" s="132">
        <f t="shared" si="23"/>
        <v>1.1078489212967222</v>
      </c>
      <c r="BU60" s="139">
        <v>2041</v>
      </c>
      <c r="BV60" s="242"/>
      <c r="BW60" s="236">
        <f t="shared" si="37"/>
        <v>20.341838328043622</v>
      </c>
      <c r="BX60" s="196"/>
      <c r="BY60" s="67"/>
      <c r="BZ60" s="187"/>
      <c r="CA60" s="132">
        <f t="shared" si="28"/>
        <v>1.3157038409939685</v>
      </c>
      <c r="CC60" s="139">
        <v>2041</v>
      </c>
      <c r="CD60" s="69"/>
      <c r="CE60" s="236">
        <f t="shared" si="38"/>
        <v>92.230236588915247</v>
      </c>
      <c r="CF60" s="218"/>
      <c r="CG60" s="187"/>
      <c r="CH60" s="67"/>
      <c r="CI60" s="132">
        <f t="shared" si="25"/>
        <v>1.0413491145188074</v>
      </c>
      <c r="CJ60" s="132"/>
      <c r="CK60" s="139">
        <v>2041</v>
      </c>
      <c r="CL60" s="132"/>
      <c r="CM60" s="240">
        <f t="shared" si="39"/>
        <v>2.6172770818120212</v>
      </c>
      <c r="CN60" s="236"/>
      <c r="CQ60" s="235">
        <f t="shared" si="17"/>
        <v>1.4395677173719506</v>
      </c>
      <c r="CR60" s="66"/>
      <c r="DD60" s="88"/>
      <c r="DE60" s="82"/>
      <c r="DF60" s="82"/>
      <c r="DG60" s="85"/>
    </row>
    <row r="61" spans="1:111" s="61" customFormat="1" ht="15">
      <c r="A61" s="139">
        <v>2042</v>
      </c>
      <c r="C61" s="211">
        <v>23353.309268248999</v>
      </c>
      <c r="D61" s="210"/>
      <c r="E61" s="42"/>
      <c r="F61" s="42"/>
      <c r="G61" s="132">
        <f t="shared" si="21"/>
        <v>1.2878099120606941</v>
      </c>
      <c r="H61" s="116"/>
      <c r="I61" s="139">
        <v>2042</v>
      </c>
      <c r="J61" s="67"/>
      <c r="K61" s="236">
        <f t="shared" si="29"/>
        <v>26.774385953610661</v>
      </c>
      <c r="L61" s="239"/>
      <c r="M61" s="53"/>
      <c r="N61" s="53"/>
      <c r="O61" s="213">
        <f t="shared" si="18"/>
        <v>0.96296963999878293</v>
      </c>
      <c r="P61" s="210"/>
      <c r="Q61" s="139">
        <v>2042</v>
      </c>
      <c r="R61" s="210"/>
      <c r="S61" s="236">
        <f t="shared" si="30"/>
        <v>4.3235439317809661</v>
      </c>
      <c r="T61" s="218"/>
      <c r="U61" s="56"/>
      <c r="V61" s="56"/>
      <c r="W61" s="214">
        <f t="shared" si="26"/>
        <v>1.0721622478407047</v>
      </c>
      <c r="X61" s="69"/>
      <c r="Y61" s="139">
        <v>2042</v>
      </c>
      <c r="Z61" s="206"/>
      <c r="AA61" s="236">
        <f t="shared" si="31"/>
        <v>3.7457451662766195</v>
      </c>
      <c r="AB61" s="215"/>
      <c r="AC61" s="60"/>
      <c r="AE61" s="216">
        <f t="shared" si="16"/>
        <v>1.0312342188574843</v>
      </c>
      <c r="AF61" s="66"/>
      <c r="AG61" s="46">
        <v>2042</v>
      </c>
      <c r="AI61" s="236">
        <f t="shared" si="32"/>
        <v>82.584097801307479</v>
      </c>
      <c r="AJ61" s="218"/>
      <c r="AK61" s="244"/>
      <c r="AL61" s="244"/>
      <c r="AM61" s="132">
        <f t="shared" si="19"/>
        <v>1.2754573921018009</v>
      </c>
      <c r="AO61" s="46">
        <v>2042</v>
      </c>
      <c r="AQ61" s="236">
        <f t="shared" si="33"/>
        <v>4.6491304437880423</v>
      </c>
      <c r="AR61" s="218"/>
      <c r="AS61" s="67"/>
      <c r="AT61" s="67"/>
      <c r="AU61" s="132">
        <f t="shared" si="20"/>
        <v>1.2180683511891055</v>
      </c>
      <c r="AW61" s="46">
        <v>2042</v>
      </c>
      <c r="AY61" s="236">
        <f t="shared" si="34"/>
        <v>88.073999999999955</v>
      </c>
      <c r="AZ61" s="218"/>
      <c r="BA61" s="49"/>
      <c r="BB61" s="87"/>
      <c r="BC61" s="132">
        <f t="shared" si="22"/>
        <v>1.2166456494325317</v>
      </c>
      <c r="BE61" s="139">
        <v>2042</v>
      </c>
      <c r="BF61" s="241"/>
      <c r="BG61" s="236">
        <f t="shared" si="35"/>
        <v>571.35686160512296</v>
      </c>
      <c r="BH61" s="196"/>
      <c r="BI61" s="49"/>
      <c r="BK61" s="132">
        <f t="shared" si="27"/>
        <v>-0.10254901146516399</v>
      </c>
      <c r="BM61" s="139">
        <v>2042</v>
      </c>
      <c r="BN61" s="218"/>
      <c r="BO61" s="236">
        <f t="shared" si="36"/>
        <v>93.673547483407205</v>
      </c>
      <c r="BP61" s="218"/>
      <c r="BQ61" s="62"/>
      <c r="BR61" s="218"/>
      <c r="BS61" s="132">
        <f t="shared" si="23"/>
        <v>1.1337452924904396</v>
      </c>
      <c r="BU61" s="139">
        <v>2042</v>
      </c>
      <c r="BV61" s="242"/>
      <c r="BW61" s="236">
        <f t="shared" si="37"/>
        <v>17.756378746032723</v>
      </c>
      <c r="BX61" s="196"/>
      <c r="BY61" s="67"/>
      <c r="BZ61" s="187"/>
      <c r="CA61" s="132">
        <f t="shared" si="28"/>
        <v>1.3922873594184619</v>
      </c>
      <c r="CC61" s="139">
        <v>2042</v>
      </c>
      <c r="CD61" s="69"/>
      <c r="CE61" s="236">
        <f t="shared" si="38"/>
        <v>92.92267744168646</v>
      </c>
      <c r="CF61" s="218"/>
      <c r="CG61" s="187"/>
      <c r="CH61" s="67"/>
      <c r="CI61" s="132">
        <f t="shared" si="25"/>
        <v>1.0491715094441645</v>
      </c>
      <c r="CJ61" s="132"/>
      <c r="CK61" s="139">
        <v>2042</v>
      </c>
      <c r="CL61" s="132"/>
      <c r="CM61" s="240">
        <f t="shared" si="39"/>
        <v>2.6254578113590159</v>
      </c>
      <c r="CN61" s="236"/>
      <c r="CQ61" s="235">
        <f t="shared" si="17"/>
        <v>1.4477484469189452</v>
      </c>
      <c r="CR61" s="66"/>
      <c r="DD61" s="88"/>
      <c r="DE61" s="82"/>
      <c r="DF61" s="82"/>
      <c r="DG61" s="85"/>
    </row>
    <row r="62" spans="1:111" s="61" customFormat="1" ht="15">
      <c r="A62" s="139">
        <v>2043</v>
      </c>
      <c r="C62" s="211">
        <v>23650.4794176307</v>
      </c>
      <c r="D62" s="210"/>
      <c r="E62" s="42"/>
      <c r="F62" s="42"/>
      <c r="G62" s="132">
        <f t="shared" si="21"/>
        <v>1.3117940713990841</v>
      </c>
      <c r="H62" s="116"/>
      <c r="I62" s="139">
        <v>2043</v>
      </c>
      <c r="J62" s="67"/>
      <c r="K62" s="236">
        <f t="shared" si="29"/>
        <v>26.387192976805341</v>
      </c>
      <c r="L62" s="239"/>
      <c r="M62" s="53"/>
      <c r="N62" s="53"/>
      <c r="O62" s="213">
        <f t="shared" si="18"/>
        <v>1.0071697515062394</v>
      </c>
      <c r="P62" s="210"/>
      <c r="Q62" s="139">
        <v>2043</v>
      </c>
      <c r="R62" s="210"/>
      <c r="S62" s="236">
        <f t="shared" si="30"/>
        <v>4.2156959545206441</v>
      </c>
      <c r="T62" s="218"/>
      <c r="U62" s="56"/>
      <c r="V62" s="56"/>
      <c r="W62" s="214">
        <f t="shared" si="26"/>
        <v>1.0884334424578943</v>
      </c>
      <c r="X62" s="69"/>
      <c r="Y62" s="139">
        <v>2043</v>
      </c>
      <c r="Z62" s="206"/>
      <c r="AA62" s="236">
        <f t="shared" si="31"/>
        <v>3.6638301108510802</v>
      </c>
      <c r="AB62" s="215"/>
      <c r="AC62" s="60"/>
      <c r="AE62" s="216">
        <f t="shared" si="16"/>
        <v>1.0338370704289412</v>
      </c>
      <c r="AF62" s="66"/>
      <c r="AG62" s="46">
        <v>2043</v>
      </c>
      <c r="AI62" s="236">
        <f t="shared" si="32"/>
        <v>83.056065200871686</v>
      </c>
      <c r="AJ62" s="218"/>
      <c r="AK62" s="244"/>
      <c r="AL62" s="244"/>
      <c r="AM62" s="132">
        <f t="shared" si="19"/>
        <v>1.3105555228787837</v>
      </c>
      <c r="AO62" s="46">
        <v>2043</v>
      </c>
      <c r="AQ62" s="236">
        <f t="shared" si="33"/>
        <v>4.43275362919203</v>
      </c>
      <c r="AR62" s="218"/>
      <c r="AS62" s="67"/>
      <c r="AT62" s="67"/>
      <c r="AU62" s="132">
        <f t="shared" si="20"/>
        <v>1.2364937079512435</v>
      </c>
      <c r="AW62" s="46">
        <v>2043</v>
      </c>
      <c r="AY62" s="236">
        <f t="shared" si="34"/>
        <v>88.715999999999951</v>
      </c>
      <c r="AZ62" s="218"/>
      <c r="BA62" s="49"/>
      <c r="BB62" s="87"/>
      <c r="BC62" s="132">
        <f t="shared" si="22"/>
        <v>1.2436317780580044</v>
      </c>
      <c r="BE62" s="139">
        <v>2043</v>
      </c>
      <c r="BF62" s="241"/>
      <c r="BG62" s="236">
        <f t="shared" si="35"/>
        <v>572.57124107008212</v>
      </c>
      <c r="BH62" s="196"/>
      <c r="BI62" s="49"/>
      <c r="BK62" s="132">
        <f t="shared" si="27"/>
        <v>-0.11122315050058659</v>
      </c>
      <c r="BM62" s="139">
        <v>2043</v>
      </c>
      <c r="BN62" s="218"/>
      <c r="BO62" s="236">
        <f t="shared" si="36"/>
        <v>94.115698322271456</v>
      </c>
      <c r="BP62" s="218"/>
      <c r="BQ62" s="62"/>
      <c r="BR62" s="218"/>
      <c r="BS62" s="132">
        <f t="shared" si="23"/>
        <v>1.1596416636841573</v>
      </c>
      <c r="BU62" s="139">
        <v>2043</v>
      </c>
      <c r="BV62" s="242"/>
      <c r="BW62" s="236">
        <f t="shared" si="37"/>
        <v>15.170919164021823</v>
      </c>
      <c r="BX62" s="196"/>
      <c r="BY62" s="67"/>
      <c r="BZ62" s="187"/>
      <c r="CA62" s="132">
        <f t="shared" si="28"/>
        <v>1.4688708778429553</v>
      </c>
      <c r="CC62" s="139">
        <v>2043</v>
      </c>
      <c r="CD62" s="69"/>
      <c r="CE62" s="236">
        <f t="shared" si="38"/>
        <v>93.615118294457673</v>
      </c>
      <c r="CF62" s="218"/>
      <c r="CG62" s="187"/>
      <c r="CH62" s="67"/>
      <c r="CI62" s="132">
        <f t="shared" si="25"/>
        <v>1.0569939043695218</v>
      </c>
      <c r="CJ62" s="132"/>
      <c r="CK62" s="139">
        <v>2043</v>
      </c>
      <c r="CL62" s="132"/>
      <c r="CM62" s="240">
        <f t="shared" si="39"/>
        <v>2.6336385409060106</v>
      </c>
      <c r="CN62" s="236"/>
      <c r="CQ62" s="235">
        <f t="shared" si="17"/>
        <v>1.4559291764659399</v>
      </c>
      <c r="CR62" s="66"/>
      <c r="DD62" s="88"/>
      <c r="DE62" s="82"/>
      <c r="DF62" s="82"/>
      <c r="DG62" s="85"/>
    </row>
    <row r="63" spans="1:111" s="61" customFormat="1" ht="15">
      <c r="A63" s="139">
        <v>2044</v>
      </c>
      <c r="C63" s="211">
        <v>23947.649567012399</v>
      </c>
      <c r="D63" s="210"/>
      <c r="E63" s="42"/>
      <c r="F63" s="42"/>
      <c r="G63" s="132">
        <f t="shared" si="21"/>
        <v>1.3357782307374737</v>
      </c>
      <c r="H63" s="116"/>
      <c r="I63" s="139">
        <v>2044</v>
      </c>
      <c r="J63" s="67"/>
      <c r="K63" s="236">
        <f t="shared" si="29"/>
        <v>26.000000000000021</v>
      </c>
      <c r="L63" s="239"/>
      <c r="M63" s="53"/>
      <c r="N63" s="53"/>
      <c r="O63" s="213">
        <f t="shared" si="18"/>
        <v>1.0513698630136961</v>
      </c>
      <c r="P63" s="210"/>
      <c r="Q63" s="139">
        <v>2044</v>
      </c>
      <c r="R63" s="210"/>
      <c r="S63" s="236">
        <f t="shared" si="30"/>
        <v>4.107847977260322</v>
      </c>
      <c r="T63" s="218"/>
      <c r="U63" s="56"/>
      <c r="V63" s="56"/>
      <c r="W63" s="214">
        <f t="shared" si="26"/>
        <v>1.1047046370750839</v>
      </c>
      <c r="X63" s="69"/>
      <c r="Y63" s="139">
        <v>2044</v>
      </c>
      <c r="Z63" s="206"/>
      <c r="AA63" s="236">
        <f t="shared" si="31"/>
        <v>3.581915055425541</v>
      </c>
      <c r="AB63" s="215"/>
      <c r="AC63" s="60"/>
      <c r="AE63" s="216">
        <f t="shared" si="16"/>
        <v>1.0364399220003984</v>
      </c>
      <c r="AF63" s="66"/>
      <c r="AG63" s="46">
        <v>2044</v>
      </c>
      <c r="AI63" s="236">
        <f t="shared" si="32"/>
        <v>83.528032600435893</v>
      </c>
      <c r="AJ63" s="218"/>
      <c r="AK63" s="244"/>
      <c r="AL63" s="244"/>
      <c r="AM63" s="132">
        <f t="shared" si="19"/>
        <v>1.3456536536557668</v>
      </c>
      <c r="AO63" s="46">
        <v>2044</v>
      </c>
      <c r="AQ63" s="236">
        <f t="shared" si="33"/>
        <v>4.2163768145960177</v>
      </c>
      <c r="AR63" s="218"/>
      <c r="AS63" s="67"/>
      <c r="AT63" s="67"/>
      <c r="AU63" s="132">
        <f t="shared" si="20"/>
        <v>1.2549190647133814</v>
      </c>
      <c r="AW63" s="46">
        <v>2044</v>
      </c>
      <c r="AY63" s="236">
        <f t="shared" si="34"/>
        <v>89.357999999999947</v>
      </c>
      <c r="AZ63" s="218"/>
      <c r="BA63" s="49"/>
      <c r="BB63" s="87"/>
      <c r="BC63" s="132">
        <f t="shared" si="22"/>
        <v>1.2706179066834771</v>
      </c>
      <c r="BE63" s="139">
        <v>2044</v>
      </c>
      <c r="BF63" s="241"/>
      <c r="BG63" s="236">
        <f t="shared" si="35"/>
        <v>573.78562053504129</v>
      </c>
      <c r="BH63" s="196"/>
      <c r="BI63" s="49"/>
      <c r="BK63" s="132">
        <f t="shared" si="27"/>
        <v>-0.11989728953600921</v>
      </c>
      <c r="BM63" s="139">
        <v>2044</v>
      </c>
      <c r="BN63" s="218"/>
      <c r="BO63" s="236">
        <f t="shared" si="36"/>
        <v>94.557849161135707</v>
      </c>
      <c r="BP63" s="218"/>
      <c r="BQ63" s="62"/>
      <c r="BR63" s="218"/>
      <c r="BS63" s="132">
        <f t="shared" si="23"/>
        <v>1.1855380348778748</v>
      </c>
      <c r="BU63" s="139">
        <v>2044</v>
      </c>
      <c r="BV63" s="242"/>
      <c r="BW63" s="236">
        <f t="shared" si="37"/>
        <v>12.585459582010923</v>
      </c>
      <c r="BX63" s="196"/>
      <c r="BY63" s="67"/>
      <c r="BZ63" s="187"/>
      <c r="CA63" s="132">
        <f t="shared" si="28"/>
        <v>1.5454543962674487</v>
      </c>
      <c r="CC63" s="139">
        <v>2044</v>
      </c>
      <c r="CD63" s="69"/>
      <c r="CE63" s="236">
        <f t="shared" si="38"/>
        <v>94.307559147228886</v>
      </c>
      <c r="CF63" s="218"/>
      <c r="CG63" s="187"/>
      <c r="CH63" s="67"/>
      <c r="CI63" s="132">
        <f t="shared" si="25"/>
        <v>1.0648162992948791</v>
      </c>
      <c r="CJ63" s="132"/>
      <c r="CK63" s="139">
        <v>2044</v>
      </c>
      <c r="CL63" s="132"/>
      <c r="CM63" s="240">
        <f t="shared" si="39"/>
        <v>2.6418192704530052</v>
      </c>
      <c r="CN63" s="236"/>
      <c r="CQ63" s="235">
        <f t="shared" si="17"/>
        <v>1.4641099060129346</v>
      </c>
      <c r="CR63" s="66"/>
      <c r="DD63" s="88"/>
      <c r="DE63" s="82"/>
      <c r="DF63" s="82"/>
      <c r="DG63" s="85"/>
    </row>
    <row r="64" spans="1:111" s="122" customFormat="1" ht="13">
      <c r="A64" s="140">
        <v>2045</v>
      </c>
      <c r="B64" s="87"/>
      <c r="C64" s="195">
        <v>24244.8197163941</v>
      </c>
      <c r="D64" s="87"/>
      <c r="E64" s="87"/>
      <c r="F64" s="87"/>
      <c r="G64" s="132">
        <f t="shared" si="21"/>
        <v>1.3597623900758637</v>
      </c>
      <c r="H64" s="129"/>
      <c r="I64" s="144">
        <v>2045</v>
      </c>
      <c r="J64" s="87"/>
      <c r="K64" s="238">
        <v>26</v>
      </c>
      <c r="L64" s="87"/>
      <c r="M64" s="87"/>
      <c r="N64" s="87"/>
      <c r="O64" s="213">
        <f t="shared" si="18"/>
        <v>1.0513698630136985</v>
      </c>
      <c r="P64" s="87"/>
      <c r="Q64" s="148">
        <v>2045</v>
      </c>
      <c r="R64" s="87"/>
      <c r="S64" s="87">
        <v>4</v>
      </c>
      <c r="T64" s="87"/>
      <c r="W64" s="214">
        <f t="shared" si="26"/>
        <v>1.1209758316922735</v>
      </c>
      <c r="Y64" s="140">
        <v>2045</v>
      </c>
      <c r="Z64" s="87"/>
      <c r="AA64" s="87">
        <v>3.5</v>
      </c>
      <c r="AB64" s="87"/>
      <c r="AE64" s="216">
        <f t="shared" si="16"/>
        <v>1.0390427735718555</v>
      </c>
      <c r="AF64" s="129"/>
      <c r="AG64" s="46">
        <v>2045</v>
      </c>
      <c r="AI64" s="122">
        <v>84</v>
      </c>
      <c r="AJ64" s="194"/>
      <c r="AL64" s="87"/>
      <c r="AM64" s="132">
        <f t="shared" si="19"/>
        <v>1.3807517844327424</v>
      </c>
      <c r="AO64" s="18">
        <v>2045</v>
      </c>
      <c r="AP64" s="129"/>
      <c r="AQ64" s="129">
        <v>4</v>
      </c>
      <c r="AR64" s="129"/>
      <c r="AS64" s="87"/>
      <c r="AT64" s="87"/>
      <c r="AU64" s="132">
        <f t="shared" si="20"/>
        <v>1.2733444214755198</v>
      </c>
      <c r="AW64" s="18">
        <v>2045</v>
      </c>
      <c r="AX64" s="197"/>
      <c r="AY64" s="122">
        <v>90</v>
      </c>
      <c r="BA64" s="87"/>
      <c r="BB64" s="87"/>
      <c r="BC64" s="132">
        <f t="shared" si="22"/>
        <v>1.297604035308952</v>
      </c>
      <c r="BE64" s="140">
        <v>2045</v>
      </c>
      <c r="BF64" s="129"/>
      <c r="BG64" s="129">
        <v>575</v>
      </c>
      <c r="BH64" s="129"/>
      <c r="BI64" s="87"/>
      <c r="BJ64" s="87"/>
      <c r="BK64" s="132">
        <f t="shared" si="27"/>
        <v>-0.12857142857142856</v>
      </c>
      <c r="BM64" s="140">
        <v>2045</v>
      </c>
      <c r="BN64" s="129"/>
      <c r="BO64" s="129">
        <v>95</v>
      </c>
      <c r="BP64" s="129"/>
      <c r="BQ64" s="87"/>
      <c r="BR64" s="87"/>
      <c r="BS64" s="132">
        <f t="shared" si="23"/>
        <v>1.2114344060715947</v>
      </c>
      <c r="BU64" s="140">
        <v>2045</v>
      </c>
      <c r="BW64" s="122">
        <v>10</v>
      </c>
      <c r="BZ64" s="87"/>
      <c r="CA64" s="132">
        <f t="shared" si="28"/>
        <v>1.622037914691943</v>
      </c>
      <c r="CC64" s="140">
        <v>2045</v>
      </c>
      <c r="CE64" s="122">
        <v>95</v>
      </c>
      <c r="CG64" s="87"/>
      <c r="CH64" s="87"/>
      <c r="CI64" s="132">
        <f t="shared" si="25"/>
        <v>1.0726386942202351</v>
      </c>
      <c r="CJ64" s="87"/>
      <c r="CK64" s="140">
        <v>2045</v>
      </c>
      <c r="CL64" s="87"/>
      <c r="CM64" s="132">
        <v>2.65</v>
      </c>
      <c r="CN64" s="121"/>
      <c r="CQ64" s="235">
        <f t="shared" si="17"/>
        <v>1.4722906355599292</v>
      </c>
      <c r="CR64" s="129"/>
      <c r="DE64" s="87"/>
      <c r="DF64" s="87"/>
      <c r="DG64" s="87"/>
    </row>
    <row r="65" spans="1:119" s="48" customFormat="1" ht="14">
      <c r="A65" s="139"/>
      <c r="G65" s="245"/>
      <c r="I65" s="145"/>
      <c r="J65" s="32" t="s">
        <v>100</v>
      </c>
      <c r="K65" s="32" t="s">
        <v>4</v>
      </c>
      <c r="L65" s="39"/>
      <c r="Q65" s="145"/>
      <c r="R65" s="246" t="s">
        <v>98</v>
      </c>
      <c r="S65" s="247" t="s">
        <v>4</v>
      </c>
      <c r="T65" s="129"/>
      <c r="U65" s="129"/>
      <c r="V65" s="49"/>
      <c r="W65" s="201"/>
      <c r="X65" s="49"/>
      <c r="Y65" s="145"/>
      <c r="Z65" s="247" t="s">
        <v>98</v>
      </c>
      <c r="AA65" s="246" t="s">
        <v>13</v>
      </c>
      <c r="AB65" s="35"/>
      <c r="AC65" s="49"/>
      <c r="AD65" s="49"/>
      <c r="AE65" s="193"/>
      <c r="AG65" s="145"/>
      <c r="AH65" s="237" t="s">
        <v>98</v>
      </c>
      <c r="AI65" s="237" t="s">
        <v>6</v>
      </c>
      <c r="AJ65" s="69"/>
      <c r="AK65" s="61"/>
      <c r="AN65" s="49"/>
      <c r="AO65" s="149"/>
      <c r="AP65" s="248" t="s">
        <v>98</v>
      </c>
      <c r="AQ65" s="248" t="s">
        <v>96</v>
      </c>
      <c r="AR65" s="61"/>
      <c r="AV65" s="49"/>
      <c r="AW65" s="46"/>
      <c r="AX65" s="89"/>
      <c r="AY65" s="89"/>
      <c r="AZ65" s="89"/>
      <c r="BA65" s="187"/>
      <c r="BB65" s="187"/>
      <c r="BC65" s="187"/>
      <c r="BD65" s="49"/>
      <c r="BE65" s="145"/>
      <c r="BF65" s="248" t="s">
        <v>98</v>
      </c>
      <c r="BG65" s="248" t="s">
        <v>72</v>
      </c>
      <c r="BH65" s="89"/>
      <c r="BL65" s="49"/>
      <c r="BM65" s="139"/>
      <c r="BN65" s="246" t="s">
        <v>98</v>
      </c>
      <c r="BO65" s="246" t="s">
        <v>115</v>
      </c>
      <c r="BP65" s="66"/>
      <c r="BQ65" s="187"/>
      <c r="BR65" s="187"/>
      <c r="BS65" s="187"/>
      <c r="BT65" s="49"/>
      <c r="BU65" s="139"/>
      <c r="BV65" s="249" t="s">
        <v>98</v>
      </c>
      <c r="BW65" s="249" t="s">
        <v>32</v>
      </c>
      <c r="BX65" s="250"/>
      <c r="BY65" s="250"/>
      <c r="CB65" s="61"/>
      <c r="CC65" s="139"/>
      <c r="CD65" s="237" t="s">
        <v>98</v>
      </c>
      <c r="CE65" s="237" t="s">
        <v>72</v>
      </c>
      <c r="CF65" s="61"/>
      <c r="CK65" s="145"/>
      <c r="CL65" s="237" t="s">
        <v>98</v>
      </c>
      <c r="CM65" s="249" t="s">
        <v>4</v>
      </c>
      <c r="CN65" s="249"/>
      <c r="CQ65" s="251"/>
      <c r="CS65" s="66"/>
      <c r="CT65" s="66"/>
      <c r="CU65" s="66"/>
      <c r="CV65" s="66"/>
      <c r="CW65" s="66"/>
      <c r="CX65" s="66"/>
      <c r="CY65" s="66"/>
      <c r="CZ65" s="66"/>
      <c r="DA65" s="66"/>
      <c r="DB65" s="66"/>
      <c r="DC65" s="89"/>
      <c r="DD65" s="89"/>
      <c r="DE65" s="66"/>
      <c r="DF65" s="66"/>
      <c r="DG65" s="66"/>
      <c r="DH65" s="61"/>
      <c r="DI65" s="66"/>
      <c r="DJ65" s="66"/>
      <c r="DK65" s="66"/>
      <c r="DL65" s="66"/>
      <c r="DM65" s="66"/>
      <c r="DN65" s="66"/>
      <c r="DO65" s="66"/>
    </row>
    <row r="66" spans="1:119" s="48" customFormat="1" ht="14">
      <c r="A66" s="139"/>
      <c r="B66" s="32" t="s">
        <v>100</v>
      </c>
      <c r="C66" s="32" t="s">
        <v>96</v>
      </c>
      <c r="D66" s="35"/>
      <c r="E66" s="62"/>
      <c r="F66" s="35"/>
      <c r="G66" s="245"/>
      <c r="I66" s="145"/>
      <c r="J66" s="32" t="s">
        <v>101</v>
      </c>
      <c r="K66" s="32" t="s">
        <v>73</v>
      </c>
      <c r="L66" s="39"/>
      <c r="Q66" s="145"/>
      <c r="R66" s="246" t="s">
        <v>7</v>
      </c>
      <c r="S66" s="247" t="s">
        <v>73</v>
      </c>
      <c r="T66" s="129"/>
      <c r="U66" s="129"/>
      <c r="V66" s="49"/>
      <c r="W66" s="201"/>
      <c r="X66" s="49"/>
      <c r="Y66" s="145"/>
      <c r="Z66" s="247" t="s">
        <v>7</v>
      </c>
      <c r="AA66" s="246" t="s">
        <v>73</v>
      </c>
      <c r="AB66" s="35"/>
      <c r="AC66" s="49"/>
      <c r="AD66" s="49"/>
      <c r="AE66" s="193"/>
      <c r="AG66" s="145"/>
      <c r="AH66" s="237" t="s">
        <v>7</v>
      </c>
      <c r="AI66" s="237" t="s">
        <v>73</v>
      </c>
      <c r="AJ66" s="69"/>
      <c r="AK66" s="61"/>
      <c r="AN66" s="49"/>
      <c r="AO66" s="145"/>
      <c r="AP66" s="237" t="s">
        <v>7</v>
      </c>
      <c r="AQ66" s="237" t="s">
        <v>47</v>
      </c>
      <c r="AR66" s="61"/>
      <c r="AV66" s="49"/>
      <c r="AW66" s="145"/>
      <c r="AX66" s="249" t="s">
        <v>98</v>
      </c>
      <c r="AY66" s="249" t="s">
        <v>108</v>
      </c>
      <c r="AZ66" s="89"/>
      <c r="BA66" s="187"/>
      <c r="BB66" s="187"/>
      <c r="BC66" s="187"/>
      <c r="BD66" s="49"/>
      <c r="BE66" s="145"/>
      <c r="BF66" s="249" t="s">
        <v>7</v>
      </c>
      <c r="BG66" s="249" t="s">
        <v>73</v>
      </c>
      <c r="BH66" s="89"/>
      <c r="BI66" s="252"/>
      <c r="BJ66" s="252"/>
      <c r="BK66" s="252"/>
      <c r="BL66" s="49"/>
      <c r="BM66" s="139"/>
      <c r="BN66" s="246" t="s">
        <v>7</v>
      </c>
      <c r="BO66" s="246" t="s">
        <v>73</v>
      </c>
      <c r="BP66" s="66"/>
      <c r="BQ66" s="187"/>
      <c r="BR66" s="187"/>
      <c r="BS66" s="187"/>
      <c r="BT66" s="49"/>
      <c r="BU66" s="139"/>
      <c r="BV66" s="237" t="s">
        <v>7</v>
      </c>
      <c r="BW66" s="237" t="s">
        <v>73</v>
      </c>
      <c r="BX66" s="250"/>
      <c r="BY66" s="250"/>
      <c r="CB66" s="61"/>
      <c r="CC66" s="139"/>
      <c r="CD66" s="237" t="s">
        <v>7</v>
      </c>
      <c r="CE66" s="237" t="s">
        <v>73</v>
      </c>
      <c r="CF66" s="61"/>
      <c r="CK66" s="145"/>
      <c r="CL66" s="237" t="s">
        <v>7</v>
      </c>
      <c r="CM66" s="249" t="s">
        <v>73</v>
      </c>
      <c r="CN66" s="249"/>
      <c r="CQ66" s="251"/>
      <c r="CS66" s="66"/>
      <c r="CT66" s="66"/>
      <c r="CU66" s="66"/>
      <c r="CV66" s="66"/>
      <c r="CW66" s="66"/>
      <c r="CX66" s="66"/>
      <c r="CY66" s="66"/>
      <c r="CZ66" s="66"/>
      <c r="DA66" s="66"/>
      <c r="DB66" s="66"/>
      <c r="DC66" s="61"/>
      <c r="DD66" s="61"/>
      <c r="DE66" s="66"/>
      <c r="DF66" s="66"/>
      <c r="DG66" s="66"/>
      <c r="DH66" s="61"/>
      <c r="DI66" s="66"/>
      <c r="DJ66" s="66"/>
      <c r="DK66" s="66"/>
      <c r="DL66" s="66"/>
      <c r="DM66" s="66"/>
      <c r="DN66" s="66"/>
      <c r="DO66" s="66"/>
    </row>
    <row r="67" spans="1:119" s="254" customFormat="1" ht="14">
      <c r="A67" s="139"/>
      <c r="B67" s="32" t="s">
        <v>101</v>
      </c>
      <c r="C67" s="32" t="s">
        <v>43</v>
      </c>
      <c r="D67" s="35"/>
      <c r="E67" s="62"/>
      <c r="F67" s="35"/>
      <c r="G67" s="253"/>
      <c r="I67" s="141"/>
      <c r="J67" s="32" t="s">
        <v>102</v>
      </c>
      <c r="K67" s="32" t="s">
        <v>62</v>
      </c>
      <c r="L67" s="39"/>
      <c r="Q67" s="141"/>
      <c r="R67" s="246" t="s">
        <v>74</v>
      </c>
      <c r="S67" s="247" t="s">
        <v>103</v>
      </c>
      <c r="T67" s="129"/>
      <c r="U67" s="129"/>
      <c r="V67" s="255"/>
      <c r="W67" s="256"/>
      <c r="X67" s="255"/>
      <c r="Y67" s="141"/>
      <c r="Z67" s="247" t="s">
        <v>74</v>
      </c>
      <c r="AA67" s="246" t="s">
        <v>103</v>
      </c>
      <c r="AB67" s="35"/>
      <c r="AC67" s="255"/>
      <c r="AD67" s="255"/>
      <c r="AE67" s="257"/>
      <c r="AF67" s="258"/>
      <c r="AG67" s="141"/>
      <c r="AH67" s="237" t="s">
        <v>74</v>
      </c>
      <c r="AI67" s="237" t="s">
        <v>103</v>
      </c>
      <c r="AJ67" s="69"/>
      <c r="AK67" s="61"/>
      <c r="AN67" s="255"/>
      <c r="AO67" s="141"/>
      <c r="AP67" s="237" t="s">
        <v>74</v>
      </c>
      <c r="AQ67" s="237" t="s">
        <v>44</v>
      </c>
      <c r="AR67" s="61"/>
      <c r="AV67" s="255"/>
      <c r="AW67" s="141"/>
      <c r="AX67" s="249" t="s">
        <v>7</v>
      </c>
      <c r="AY67" s="249" t="s">
        <v>36</v>
      </c>
      <c r="AZ67" s="89"/>
      <c r="BA67" s="259"/>
      <c r="BB67" s="259"/>
      <c r="BC67" s="259"/>
      <c r="BD67" s="255"/>
      <c r="BE67" s="141"/>
      <c r="BF67" s="249" t="s">
        <v>74</v>
      </c>
      <c r="BG67" s="249" t="s">
        <v>75</v>
      </c>
      <c r="BH67" s="61"/>
      <c r="BI67" s="260"/>
      <c r="BJ67" s="260"/>
      <c r="BK67" s="260"/>
      <c r="BL67" s="255"/>
      <c r="BM67" s="150"/>
      <c r="BN67" s="246" t="s">
        <v>74</v>
      </c>
      <c r="BO67" s="246" t="s">
        <v>56</v>
      </c>
      <c r="BP67" s="66"/>
      <c r="BQ67" s="259"/>
      <c r="BR67" s="259"/>
      <c r="BS67" s="259"/>
      <c r="BT67" s="255"/>
      <c r="BU67" s="152"/>
      <c r="BV67" s="237" t="s">
        <v>74</v>
      </c>
      <c r="BW67" s="237" t="s">
        <v>75</v>
      </c>
      <c r="BX67" s="250"/>
      <c r="BY67" s="250"/>
      <c r="CB67" s="91"/>
      <c r="CC67" s="152"/>
      <c r="CD67" s="237" t="s">
        <v>74</v>
      </c>
      <c r="CE67" s="237" t="s">
        <v>75</v>
      </c>
      <c r="CF67" s="61"/>
      <c r="CK67" s="141"/>
      <c r="CL67" s="237" t="s">
        <v>74</v>
      </c>
      <c r="CM67" s="249" t="s">
        <v>103</v>
      </c>
      <c r="CN67" s="249"/>
      <c r="CQ67" s="261"/>
      <c r="CR67" s="258"/>
      <c r="CS67" s="90"/>
      <c r="CT67" s="90"/>
      <c r="CU67" s="90"/>
      <c r="CV67" s="90"/>
      <c r="CW67" s="90"/>
      <c r="CX67" s="90"/>
      <c r="CY67" s="90"/>
      <c r="CZ67" s="90"/>
      <c r="DA67" s="90"/>
      <c r="DB67" s="90"/>
      <c r="DC67" s="89"/>
      <c r="DD67" s="89"/>
      <c r="DE67" s="90"/>
      <c r="DF67" s="90"/>
      <c r="DG67" s="90"/>
      <c r="DH67" s="91"/>
      <c r="DI67" s="90"/>
      <c r="DJ67" s="90"/>
      <c r="DK67" s="90"/>
      <c r="DL67" s="90"/>
      <c r="DM67" s="90"/>
      <c r="DN67" s="90"/>
      <c r="DO67" s="90"/>
    </row>
    <row r="68" spans="1:119" s="262" customFormat="1" ht="14">
      <c r="A68" s="141"/>
      <c r="B68" s="32" t="s">
        <v>102</v>
      </c>
      <c r="C68" s="32" t="s">
        <v>44</v>
      </c>
      <c r="D68" s="35"/>
      <c r="E68" s="62"/>
      <c r="F68" s="35"/>
      <c r="G68" s="245"/>
      <c r="I68" s="146"/>
      <c r="J68" s="32" t="s">
        <v>8</v>
      </c>
      <c r="K68" s="32" t="s">
        <v>38</v>
      </c>
      <c r="L68" s="39"/>
      <c r="Q68" s="146"/>
      <c r="R68" s="246" t="s">
        <v>76</v>
      </c>
      <c r="S68" s="247" t="s">
        <v>5</v>
      </c>
      <c r="T68" s="129"/>
      <c r="U68" s="129"/>
      <c r="V68" s="49"/>
      <c r="W68" s="201"/>
      <c r="X68" s="49"/>
      <c r="Y68" s="146"/>
      <c r="Z68" s="247" t="s">
        <v>76</v>
      </c>
      <c r="AA68" s="246" t="s">
        <v>14</v>
      </c>
      <c r="AB68" s="35"/>
      <c r="AC68" s="49"/>
      <c r="AD68" s="49"/>
      <c r="AE68" s="193"/>
      <c r="AF68" s="48"/>
      <c r="AG68" s="146"/>
      <c r="AH68" s="237" t="s">
        <v>76</v>
      </c>
      <c r="AI68" s="237" t="s">
        <v>19</v>
      </c>
      <c r="AJ68" s="69"/>
      <c r="AK68" s="61"/>
      <c r="AN68" s="49"/>
      <c r="AO68" s="146"/>
      <c r="AP68" s="237" t="s">
        <v>76</v>
      </c>
      <c r="AQ68" s="237" t="s">
        <v>45</v>
      </c>
      <c r="AR68" s="250"/>
      <c r="AV68" s="49"/>
      <c r="AW68" s="146"/>
      <c r="AX68" s="249" t="s">
        <v>74</v>
      </c>
      <c r="AY68" s="249" t="s">
        <v>37</v>
      </c>
      <c r="AZ68" s="89"/>
      <c r="BA68" s="263"/>
      <c r="BB68" s="263"/>
      <c r="BC68" s="263"/>
      <c r="BD68" s="49"/>
      <c r="BE68" s="146"/>
      <c r="BF68" s="237" t="s">
        <v>76</v>
      </c>
      <c r="BG68" s="237" t="s">
        <v>34</v>
      </c>
      <c r="BH68" s="61"/>
      <c r="BL68" s="49"/>
      <c r="BM68" s="151"/>
      <c r="BN68" s="246" t="s">
        <v>76</v>
      </c>
      <c r="BO68" s="246" t="s">
        <v>106</v>
      </c>
      <c r="BP68" s="66"/>
      <c r="BQ68" s="263"/>
      <c r="BR68" s="263"/>
      <c r="BS68" s="263"/>
      <c r="BT68" s="49"/>
      <c r="BU68" s="151"/>
      <c r="BV68" s="237" t="s">
        <v>76</v>
      </c>
      <c r="BW68" s="237" t="s">
        <v>34</v>
      </c>
      <c r="BX68" s="250"/>
      <c r="BY68" s="250"/>
      <c r="CB68" s="61"/>
      <c r="CC68" s="151"/>
      <c r="CD68" s="237" t="s">
        <v>76</v>
      </c>
      <c r="CE68" s="237" t="s">
        <v>34</v>
      </c>
      <c r="CF68" s="61"/>
      <c r="CK68" s="146"/>
      <c r="CL68" s="237" t="s">
        <v>76</v>
      </c>
      <c r="CM68" s="249" t="s">
        <v>5</v>
      </c>
      <c r="CN68" s="249"/>
      <c r="CQ68" s="264"/>
      <c r="CR68" s="48"/>
      <c r="CS68" s="92"/>
      <c r="CT68" s="92"/>
      <c r="CU68" s="92"/>
      <c r="CV68" s="92"/>
      <c r="CW68" s="92"/>
      <c r="CX68" s="92"/>
      <c r="CY68" s="92"/>
      <c r="CZ68" s="92"/>
      <c r="DA68" s="92"/>
      <c r="DB68" s="92"/>
      <c r="DC68" s="89"/>
      <c r="DD68" s="89"/>
      <c r="DE68" s="92"/>
      <c r="DF68" s="92"/>
      <c r="DG68" s="92"/>
      <c r="DH68" s="61"/>
      <c r="DI68" s="92"/>
      <c r="DJ68" s="92"/>
      <c r="DK68" s="92"/>
      <c r="DL68" s="92"/>
      <c r="DM68" s="92"/>
      <c r="DN68" s="92"/>
      <c r="DO68" s="92"/>
    </row>
    <row r="69" spans="1:119" s="262" customFormat="1" ht="14">
      <c r="A69" s="142"/>
      <c r="B69" s="32" t="s">
        <v>8</v>
      </c>
      <c r="C69" s="32" t="s">
        <v>57</v>
      </c>
      <c r="D69" s="35"/>
      <c r="E69" s="62"/>
      <c r="F69" s="35"/>
      <c r="G69" s="245"/>
      <c r="I69" s="146"/>
      <c r="J69" s="32" t="s">
        <v>39</v>
      </c>
      <c r="K69" s="33">
        <v>1</v>
      </c>
      <c r="L69" s="39"/>
      <c r="Q69" s="146"/>
      <c r="R69" s="246" t="s">
        <v>27</v>
      </c>
      <c r="S69" s="265">
        <v>1</v>
      </c>
      <c r="T69" s="129"/>
      <c r="U69" s="129"/>
      <c r="V69" s="49"/>
      <c r="W69" s="201"/>
      <c r="X69" s="49"/>
      <c r="Y69" s="146"/>
      <c r="Z69" s="247"/>
      <c r="AA69" s="246" t="s">
        <v>80</v>
      </c>
      <c r="AB69" s="35"/>
      <c r="AC69" s="49"/>
      <c r="AD69" s="49"/>
      <c r="AE69" s="193"/>
      <c r="AF69" s="48"/>
      <c r="AG69" s="146"/>
      <c r="AH69" s="237"/>
      <c r="AI69" s="237"/>
      <c r="AJ69" s="266"/>
      <c r="AK69" s="250"/>
      <c r="AN69" s="49"/>
      <c r="AO69" s="146"/>
      <c r="AP69" s="237"/>
      <c r="AQ69" s="237"/>
      <c r="AR69" s="250"/>
      <c r="AV69" s="49"/>
      <c r="AW69" s="146"/>
      <c r="AX69" s="249" t="s">
        <v>76</v>
      </c>
      <c r="AY69" s="249" t="s">
        <v>109</v>
      </c>
      <c r="AZ69" s="89"/>
      <c r="BA69" s="263"/>
      <c r="BB69" s="263"/>
      <c r="BC69" s="263"/>
      <c r="BD69" s="49"/>
      <c r="BE69" s="146"/>
      <c r="BF69" s="237"/>
      <c r="BG69" s="237"/>
      <c r="BH69" s="89"/>
      <c r="BL69" s="49"/>
      <c r="BM69" s="151"/>
      <c r="BN69" s="246"/>
      <c r="BO69" s="246"/>
      <c r="BP69" s="66"/>
      <c r="BQ69" s="263"/>
      <c r="BR69" s="263"/>
      <c r="BS69" s="263"/>
      <c r="BT69" s="49"/>
      <c r="BU69" s="151"/>
      <c r="BV69" s="237"/>
      <c r="BW69" s="237"/>
      <c r="BX69" s="250"/>
      <c r="BY69" s="250"/>
      <c r="CB69" s="61"/>
      <c r="CC69" s="151"/>
      <c r="CD69" s="237"/>
      <c r="CE69" s="237"/>
      <c r="CF69" s="61"/>
      <c r="CK69" s="146"/>
      <c r="CL69" s="237"/>
      <c r="CM69" s="249"/>
      <c r="CN69" s="249"/>
      <c r="CQ69" s="264"/>
      <c r="CR69" s="48"/>
      <c r="CS69" s="92"/>
      <c r="CT69" s="92"/>
      <c r="CU69" s="92"/>
      <c r="CV69" s="92"/>
      <c r="CW69" s="92"/>
      <c r="CX69" s="92"/>
      <c r="CY69" s="92"/>
      <c r="CZ69" s="92"/>
      <c r="DA69" s="92"/>
      <c r="DB69" s="92"/>
      <c r="DC69" s="89"/>
      <c r="DD69" s="89"/>
      <c r="DE69" s="92"/>
      <c r="DF69" s="92"/>
      <c r="DG69" s="92"/>
      <c r="DH69" s="61"/>
      <c r="DI69" s="92"/>
      <c r="DJ69" s="92"/>
      <c r="DK69" s="92"/>
      <c r="DL69" s="92"/>
      <c r="DM69" s="92"/>
      <c r="DN69" s="92"/>
      <c r="DO69" s="92"/>
    </row>
    <row r="70" spans="1:119" s="262" customFormat="1" ht="14">
      <c r="A70" s="142"/>
      <c r="B70" s="32" t="s">
        <v>39</v>
      </c>
      <c r="C70" s="33">
        <v>1</v>
      </c>
      <c r="D70" s="63"/>
      <c r="E70" s="62"/>
      <c r="F70" s="35"/>
      <c r="G70" s="245"/>
      <c r="I70" s="146"/>
      <c r="J70" s="32" t="s">
        <v>40</v>
      </c>
      <c r="K70" s="34">
        <v>1.1981599999999999</v>
      </c>
      <c r="L70" s="39"/>
      <c r="Q70" s="146"/>
      <c r="R70" s="246" t="s">
        <v>28</v>
      </c>
      <c r="S70" s="238"/>
      <c r="T70" s="129"/>
      <c r="U70" s="129"/>
      <c r="V70" s="49"/>
      <c r="W70" s="201"/>
      <c r="X70" s="49"/>
      <c r="Y70" s="146"/>
      <c r="Z70" s="247" t="s">
        <v>27</v>
      </c>
      <c r="AA70" s="267">
        <v>1</v>
      </c>
      <c r="AB70" s="63"/>
      <c r="AC70" s="49"/>
      <c r="AD70" s="49"/>
      <c r="AE70" s="193"/>
      <c r="AF70" s="48"/>
      <c r="AG70" s="146"/>
      <c r="AH70" s="237" t="s">
        <v>27</v>
      </c>
      <c r="AI70" s="268">
        <v>1</v>
      </c>
      <c r="AJ70" s="266"/>
      <c r="AK70" s="250"/>
      <c r="AN70" s="49"/>
      <c r="AO70" s="146"/>
      <c r="AP70" s="237" t="s">
        <v>27</v>
      </c>
      <c r="AQ70" s="267">
        <v>1</v>
      </c>
      <c r="AR70" s="250"/>
      <c r="AV70" s="49"/>
      <c r="AW70" s="146"/>
      <c r="AX70" s="249"/>
      <c r="AY70" s="249"/>
      <c r="AZ70" s="89"/>
      <c r="BA70" s="263"/>
      <c r="BB70" s="263"/>
      <c r="BC70" s="263"/>
      <c r="BD70" s="49"/>
      <c r="BE70" s="146"/>
      <c r="BF70" s="249" t="s">
        <v>27</v>
      </c>
      <c r="BG70" s="269">
        <v>1</v>
      </c>
      <c r="BH70" s="89"/>
      <c r="BL70" s="49"/>
      <c r="BM70" s="151"/>
      <c r="BN70" s="246" t="s">
        <v>27</v>
      </c>
      <c r="BO70" s="267">
        <v>1</v>
      </c>
      <c r="BP70" s="66"/>
      <c r="BQ70" s="263"/>
      <c r="BR70" s="263"/>
      <c r="BS70" s="263"/>
      <c r="BT70" s="49"/>
      <c r="BU70" s="151"/>
      <c r="BV70" s="237" t="s">
        <v>27</v>
      </c>
      <c r="BW70" s="267">
        <v>1</v>
      </c>
      <c r="BX70" s="250"/>
      <c r="BY70" s="250"/>
      <c r="CB70" s="61"/>
      <c r="CC70" s="151"/>
      <c r="CD70" s="237" t="s">
        <v>27</v>
      </c>
      <c r="CE70" s="237">
        <v>1</v>
      </c>
      <c r="CF70" s="61"/>
      <c r="CK70" s="146"/>
      <c r="CL70" s="237" t="s">
        <v>27</v>
      </c>
      <c r="CM70" s="269">
        <v>1</v>
      </c>
      <c r="CN70" s="269"/>
      <c r="CQ70" s="264"/>
      <c r="CR70" s="48"/>
      <c r="CS70" s="92"/>
      <c r="CT70" s="92"/>
      <c r="CU70" s="92"/>
      <c r="CV70" s="92"/>
      <c r="CW70" s="92"/>
      <c r="CX70" s="92"/>
      <c r="CY70" s="92"/>
      <c r="CZ70" s="92"/>
      <c r="DA70" s="92"/>
      <c r="DB70" s="92"/>
      <c r="DC70" s="61"/>
      <c r="DD70" s="61"/>
      <c r="DE70" s="92"/>
      <c r="DF70" s="92"/>
      <c r="DG70" s="92"/>
      <c r="DH70" s="61"/>
      <c r="DI70" s="92"/>
      <c r="DJ70" s="92"/>
      <c r="DK70" s="92"/>
      <c r="DL70" s="92"/>
      <c r="DM70" s="92"/>
      <c r="DN70" s="92"/>
      <c r="DO70" s="92"/>
    </row>
    <row r="71" spans="1:119" s="262" customFormat="1" ht="14">
      <c r="A71" s="142"/>
      <c r="B71" s="32" t="s">
        <v>40</v>
      </c>
      <c r="C71" s="34">
        <v>282.721</v>
      </c>
      <c r="D71" s="64"/>
      <c r="E71" s="62"/>
      <c r="F71" s="35"/>
      <c r="G71" s="245"/>
      <c r="I71" s="146"/>
      <c r="J71" s="32" t="s">
        <v>41</v>
      </c>
      <c r="K71" s="34">
        <v>0.74210399999999999</v>
      </c>
      <c r="L71" s="39"/>
      <c r="Q71" s="146"/>
      <c r="R71" s="246" t="s">
        <v>111</v>
      </c>
      <c r="S71" s="270">
        <v>5.7205399999999997</v>
      </c>
      <c r="T71" s="129"/>
      <c r="U71" s="129"/>
      <c r="V71" s="49"/>
      <c r="W71" s="201"/>
      <c r="X71" s="49"/>
      <c r="Y71" s="146"/>
      <c r="Z71" s="247" t="s">
        <v>28</v>
      </c>
      <c r="AA71" s="267"/>
      <c r="AB71" s="63"/>
      <c r="AC71" s="49"/>
      <c r="AD71" s="49"/>
      <c r="AE71" s="193"/>
      <c r="AF71" s="48"/>
      <c r="AG71" s="146"/>
      <c r="AH71" s="237"/>
      <c r="AI71" s="268"/>
      <c r="AJ71" s="266"/>
      <c r="AK71" s="250"/>
      <c r="AN71" s="49"/>
      <c r="AO71" s="146"/>
      <c r="AP71" s="237"/>
      <c r="AQ71" s="267"/>
      <c r="AR71" s="250"/>
      <c r="AV71" s="49"/>
      <c r="AW71" s="146"/>
      <c r="AX71" s="249" t="s">
        <v>27</v>
      </c>
      <c r="AY71" s="269">
        <v>1</v>
      </c>
      <c r="AZ71" s="89"/>
      <c r="BA71" s="263"/>
      <c r="BB71" s="263"/>
      <c r="BC71" s="263"/>
      <c r="BD71" s="49"/>
      <c r="BE71" s="146"/>
      <c r="BF71" s="237" t="s">
        <v>28</v>
      </c>
      <c r="BG71" s="220"/>
      <c r="BH71" s="61"/>
      <c r="BL71" s="49"/>
      <c r="BM71" s="151"/>
      <c r="BN71" s="246"/>
      <c r="BO71" s="267"/>
      <c r="BP71" s="66"/>
      <c r="BQ71" s="263"/>
      <c r="BR71" s="263"/>
      <c r="BS71" s="263"/>
      <c r="BT71" s="49"/>
      <c r="BU71" s="151"/>
      <c r="BV71" s="237" t="s">
        <v>28</v>
      </c>
      <c r="BW71" s="267"/>
      <c r="BX71" s="271"/>
      <c r="BY71" s="250"/>
      <c r="CB71" s="61"/>
      <c r="CC71" s="151"/>
      <c r="CD71" s="237"/>
      <c r="CE71" s="237"/>
      <c r="CF71" s="61"/>
      <c r="CK71" s="146"/>
      <c r="CL71" s="237" t="s">
        <v>28</v>
      </c>
      <c r="CM71" s="249"/>
      <c r="CN71" s="249"/>
      <c r="CQ71" s="264"/>
      <c r="CR71" s="48"/>
      <c r="CS71" s="92"/>
      <c r="CT71" s="92"/>
      <c r="CU71" s="92"/>
      <c r="CV71" s="92"/>
      <c r="CW71" s="92"/>
      <c r="CX71" s="92"/>
      <c r="CY71" s="92"/>
      <c r="CZ71" s="92"/>
      <c r="DA71" s="92"/>
      <c r="DB71" s="92"/>
      <c r="DC71" s="61"/>
      <c r="DD71" s="61"/>
      <c r="DE71" s="92"/>
      <c r="DF71" s="92"/>
      <c r="DG71" s="92"/>
      <c r="DH71" s="61"/>
      <c r="DI71" s="92"/>
      <c r="DJ71" s="92"/>
      <c r="DK71" s="92"/>
      <c r="DL71" s="92"/>
      <c r="DM71" s="92"/>
      <c r="DN71" s="92"/>
      <c r="DO71" s="92"/>
    </row>
    <row r="72" spans="1:119" s="49" customFormat="1" ht="14">
      <c r="A72" s="142"/>
      <c r="B72" s="32" t="s">
        <v>41</v>
      </c>
      <c r="C72" s="34">
        <v>0.993008</v>
      </c>
      <c r="D72" s="64"/>
      <c r="E72" s="62"/>
      <c r="F72" s="35"/>
      <c r="G72" s="189"/>
      <c r="H72" s="48"/>
      <c r="I72" s="139"/>
      <c r="J72" s="32" t="s">
        <v>78</v>
      </c>
      <c r="K72" s="34">
        <v>0.55071800000000004</v>
      </c>
      <c r="L72" s="36"/>
      <c r="M72" s="187"/>
      <c r="N72" s="187"/>
      <c r="O72" s="187"/>
      <c r="P72" s="187"/>
      <c r="Q72" s="139"/>
      <c r="R72" s="246" t="s">
        <v>112</v>
      </c>
      <c r="S72" s="270">
        <v>0.281219</v>
      </c>
      <c r="T72" s="129"/>
      <c r="U72" s="129"/>
      <c r="W72" s="201"/>
      <c r="Y72" s="139"/>
      <c r="Z72" s="247" t="s">
        <v>81</v>
      </c>
      <c r="AA72" s="270">
        <v>19371.5</v>
      </c>
      <c r="AB72" s="272"/>
      <c r="AE72" s="193"/>
      <c r="AF72" s="48"/>
      <c r="AG72" s="139"/>
      <c r="AH72" s="237" t="s">
        <v>28</v>
      </c>
      <c r="AI72" s="268"/>
      <c r="AJ72" s="273"/>
      <c r="AK72" s="250"/>
      <c r="AO72" s="139"/>
      <c r="AP72" s="237" t="s">
        <v>28</v>
      </c>
      <c r="AQ72" s="267"/>
      <c r="AR72" s="271"/>
      <c r="AW72" s="139"/>
      <c r="AX72" s="249" t="s">
        <v>28</v>
      </c>
      <c r="AY72" s="249"/>
      <c r="AZ72" s="89"/>
      <c r="BA72" s="187"/>
      <c r="BB72" s="187"/>
      <c r="BC72" s="187"/>
      <c r="BE72" s="145"/>
      <c r="BF72" s="237" t="s">
        <v>111</v>
      </c>
      <c r="BG72" s="274">
        <v>-9764320</v>
      </c>
      <c r="BH72" s="89"/>
      <c r="BI72" s="275"/>
      <c r="BJ72" s="275"/>
      <c r="BK72" s="275"/>
      <c r="BM72" s="139"/>
      <c r="BN72" s="246" t="s">
        <v>28</v>
      </c>
      <c r="BO72" s="267"/>
      <c r="BP72" s="276"/>
      <c r="BQ72" s="187"/>
      <c r="BR72" s="187"/>
      <c r="BS72" s="187"/>
      <c r="BU72" s="139"/>
      <c r="BV72" s="237" t="s">
        <v>111</v>
      </c>
      <c r="BW72" s="270">
        <v>-4146620000</v>
      </c>
      <c r="BX72" s="271"/>
      <c r="BY72" s="250"/>
      <c r="BZ72" s="275"/>
      <c r="CA72" s="275"/>
      <c r="CB72" s="61"/>
      <c r="CC72" s="139"/>
      <c r="CD72" s="237" t="s">
        <v>28</v>
      </c>
      <c r="CE72" s="237"/>
      <c r="CF72" s="89"/>
      <c r="CK72" s="139"/>
      <c r="CL72" s="237" t="s">
        <v>111</v>
      </c>
      <c r="CM72" s="249">
        <v>122.044</v>
      </c>
      <c r="CN72" s="249"/>
      <c r="CQ72" s="251"/>
      <c r="CR72" s="48"/>
      <c r="CS72" s="61"/>
      <c r="CT72" s="61"/>
      <c r="CU72" s="61"/>
      <c r="CV72" s="61"/>
      <c r="CW72" s="61"/>
      <c r="CX72" s="61"/>
      <c r="CY72" s="61"/>
      <c r="CZ72" s="61"/>
      <c r="DA72" s="61"/>
      <c r="DB72" s="61"/>
      <c r="DC72" s="89"/>
      <c r="DD72" s="89"/>
      <c r="DE72" s="61"/>
      <c r="DF72" s="61"/>
      <c r="DG72" s="61"/>
      <c r="DH72" s="61"/>
      <c r="DI72" s="61"/>
      <c r="DJ72" s="61"/>
      <c r="DK72" s="61"/>
      <c r="DL72" s="61"/>
      <c r="DM72" s="61"/>
      <c r="DN72" s="61"/>
      <c r="DO72" s="61"/>
    </row>
    <row r="73" spans="1:119" s="49" customFormat="1" ht="14">
      <c r="A73" s="143"/>
      <c r="B73" s="32" t="s">
        <v>78</v>
      </c>
      <c r="C73" s="34">
        <v>0.98622399999999999</v>
      </c>
      <c r="D73" s="64"/>
      <c r="E73" s="62"/>
      <c r="F73" s="35"/>
      <c r="G73" s="189"/>
      <c r="H73" s="48"/>
      <c r="I73" s="147"/>
      <c r="J73" s="246"/>
      <c r="K73" s="33"/>
      <c r="L73" s="36"/>
      <c r="M73" s="187"/>
      <c r="N73" s="187"/>
      <c r="O73" s="187"/>
      <c r="P73" s="187"/>
      <c r="Q73" s="147"/>
      <c r="R73" s="246" t="s">
        <v>113</v>
      </c>
      <c r="S73" s="270">
        <v>0.28719600000000001</v>
      </c>
      <c r="T73" s="129"/>
      <c r="U73" s="129"/>
      <c r="W73" s="201"/>
      <c r="Y73" s="147"/>
      <c r="Z73" s="247" t="s">
        <v>82</v>
      </c>
      <c r="AA73" s="270">
        <v>-3825</v>
      </c>
      <c r="AB73" s="272"/>
      <c r="AE73" s="193"/>
      <c r="AF73" s="48"/>
      <c r="AG73" s="147"/>
      <c r="AH73" s="237" t="s">
        <v>111</v>
      </c>
      <c r="AI73" s="277">
        <v>-8193.44</v>
      </c>
      <c r="AJ73" s="273"/>
      <c r="AK73" s="250"/>
      <c r="AO73" s="147"/>
      <c r="AP73" s="237" t="s">
        <v>111</v>
      </c>
      <c r="AQ73" s="270"/>
      <c r="AR73" s="271"/>
      <c r="AW73" s="147"/>
      <c r="AX73" s="249" t="s">
        <v>111</v>
      </c>
      <c r="AY73" s="249">
        <v>628866.48159927595</v>
      </c>
      <c r="AZ73" s="89"/>
      <c r="BA73" s="187"/>
      <c r="BB73" s="187"/>
      <c r="BC73" s="187"/>
      <c r="BE73" s="147"/>
      <c r="BF73" s="237" t="s">
        <v>112</v>
      </c>
      <c r="BG73" s="274">
        <v>14656.2</v>
      </c>
      <c r="BH73" s="89"/>
      <c r="BI73" s="275"/>
      <c r="BJ73" s="275"/>
      <c r="BK73" s="275"/>
      <c r="BM73" s="147"/>
      <c r="BN73" s="246" t="s">
        <v>111</v>
      </c>
      <c r="BO73" s="270">
        <v>90.972899999999996</v>
      </c>
      <c r="BP73" s="276"/>
      <c r="BQ73" s="187"/>
      <c r="BR73" s="187"/>
      <c r="BS73" s="187"/>
      <c r="BU73" s="147"/>
      <c r="BV73" s="237" t="s">
        <v>112</v>
      </c>
      <c r="BW73" s="270">
        <v>8266420</v>
      </c>
      <c r="BX73" s="271"/>
      <c r="BY73" s="250"/>
      <c r="BZ73" s="275"/>
      <c r="CA73" s="275"/>
      <c r="CB73" s="61"/>
      <c r="CC73" s="147"/>
      <c r="CD73" s="237" t="s">
        <v>111</v>
      </c>
      <c r="CE73" s="249">
        <v>10611900</v>
      </c>
      <c r="CF73" s="89"/>
      <c r="CK73" s="147"/>
      <c r="CL73" s="237" t="s">
        <v>112</v>
      </c>
      <c r="CM73" s="249">
        <v>120.062</v>
      </c>
      <c r="CN73" s="249"/>
      <c r="CQ73" s="251"/>
      <c r="CR73" s="48"/>
      <c r="CS73" s="61"/>
      <c r="CT73" s="61"/>
      <c r="CU73" s="61"/>
      <c r="CV73" s="61"/>
      <c r="CW73" s="61"/>
      <c r="CX73" s="61"/>
      <c r="CY73" s="61"/>
      <c r="CZ73" s="61"/>
      <c r="DA73" s="61"/>
      <c r="DB73" s="61"/>
      <c r="DC73" s="89"/>
      <c r="DD73" s="89"/>
      <c r="DE73" s="89"/>
      <c r="DF73" s="89"/>
      <c r="DG73" s="89"/>
      <c r="DH73" s="61"/>
      <c r="DI73" s="61"/>
      <c r="DJ73" s="61"/>
      <c r="DK73" s="61"/>
      <c r="DL73" s="61"/>
      <c r="DM73" s="61"/>
      <c r="DN73" s="61"/>
      <c r="DO73" s="61"/>
    </row>
    <row r="74" spans="1:119" s="49" customFormat="1" ht="14">
      <c r="A74" s="139"/>
      <c r="B74" s="32" t="s">
        <v>79</v>
      </c>
      <c r="C74" s="278">
        <v>28</v>
      </c>
      <c r="D74" s="65"/>
      <c r="E74" s="62"/>
      <c r="F74" s="35"/>
      <c r="G74" s="189"/>
      <c r="H74" s="48"/>
      <c r="I74" s="147"/>
      <c r="J74" s="32" t="s">
        <v>9</v>
      </c>
      <c r="K74" s="45">
        <v>29.8947</v>
      </c>
      <c r="L74" s="39"/>
      <c r="M74" s="187"/>
      <c r="N74" s="187"/>
      <c r="O74" s="187"/>
      <c r="P74" s="187"/>
      <c r="Q74" s="147"/>
      <c r="R74" s="246" t="s">
        <v>114</v>
      </c>
      <c r="S74" s="270">
        <v>-141.239</v>
      </c>
      <c r="T74" s="129"/>
      <c r="U74" s="129"/>
      <c r="W74" s="201"/>
      <c r="Y74" s="147"/>
      <c r="Z74" s="247" t="s">
        <v>83</v>
      </c>
      <c r="AA74" s="270">
        <v>22.093399999999999</v>
      </c>
      <c r="AB74" s="272"/>
      <c r="AE74" s="193"/>
      <c r="AF74" s="48"/>
      <c r="AG74" s="147"/>
      <c r="AH74" s="237" t="s">
        <v>112</v>
      </c>
      <c r="AI74" s="277">
        <v>2.8376000000000001</v>
      </c>
      <c r="AJ74" s="273"/>
      <c r="AK74" s="250"/>
      <c r="AO74" s="147"/>
      <c r="AP74" s="237" t="s">
        <v>112</v>
      </c>
      <c r="AQ74" s="270"/>
      <c r="AR74" s="271"/>
      <c r="AW74" s="147"/>
      <c r="AX74" s="249" t="s">
        <v>112</v>
      </c>
      <c r="AY74" s="249">
        <v>-949.57178730501903</v>
      </c>
      <c r="AZ74" s="89"/>
      <c r="BA74" s="187"/>
      <c r="BB74" s="187"/>
      <c r="BC74" s="187"/>
      <c r="BE74" s="147"/>
      <c r="BF74" s="237" t="s">
        <v>20</v>
      </c>
      <c r="BG74" s="279">
        <v>-7.3339400000000001</v>
      </c>
      <c r="BH74" s="271"/>
      <c r="BM74" s="147"/>
      <c r="BN74" s="246" t="s">
        <v>112</v>
      </c>
      <c r="BO74" s="270">
        <v>99.230199999999996</v>
      </c>
      <c r="BP74" s="276"/>
      <c r="BQ74" s="187"/>
      <c r="BR74" s="187"/>
      <c r="BS74" s="187"/>
      <c r="BU74" s="147"/>
      <c r="BV74" s="237" t="s">
        <v>113</v>
      </c>
      <c r="BW74" s="270">
        <v>-6179.61</v>
      </c>
      <c r="BX74" s="271"/>
      <c r="BY74" s="250"/>
      <c r="BZ74" s="275"/>
      <c r="CA74" s="275"/>
      <c r="CB74" s="61"/>
      <c r="CC74" s="147"/>
      <c r="CD74" s="237" t="s">
        <v>112</v>
      </c>
      <c r="CE74" s="249">
        <v>-15773.4</v>
      </c>
      <c r="CF74" s="89"/>
      <c r="CK74" s="147"/>
      <c r="CL74" s="237" t="s">
        <v>113</v>
      </c>
      <c r="CM74" s="249">
        <v>3.5393099999999999E-3</v>
      </c>
      <c r="CN74" s="249"/>
      <c r="CQ74" s="251"/>
      <c r="CS74" s="61"/>
      <c r="CT74" s="61"/>
      <c r="CU74" s="61"/>
      <c r="CV74" s="61"/>
      <c r="CW74" s="61"/>
      <c r="CX74" s="61"/>
      <c r="CY74" s="61"/>
      <c r="CZ74" s="61"/>
      <c r="DA74" s="61"/>
      <c r="DB74" s="61"/>
      <c r="DC74" s="61"/>
      <c r="DD74" s="89"/>
      <c r="DE74" s="89"/>
      <c r="DF74" s="89"/>
      <c r="DG74" s="89"/>
      <c r="DH74" s="61"/>
      <c r="DI74" s="61"/>
      <c r="DJ74" s="61"/>
      <c r="DK74" s="61"/>
      <c r="DL74" s="61"/>
      <c r="DM74" s="61"/>
      <c r="DN74" s="61"/>
      <c r="DO74" s="61"/>
    </row>
    <row r="75" spans="1:119" s="49" customFormat="1" ht="14">
      <c r="A75" s="139"/>
      <c r="B75" s="35"/>
      <c r="C75" s="35"/>
      <c r="D75" s="35"/>
      <c r="E75" s="62"/>
      <c r="F75" s="35"/>
      <c r="G75" s="189"/>
      <c r="H75" s="48"/>
      <c r="I75" s="147"/>
      <c r="J75" s="32" t="s">
        <v>10</v>
      </c>
      <c r="K75" s="45">
        <v>1.76851</v>
      </c>
      <c r="L75" s="36"/>
      <c r="M75" s="187"/>
      <c r="N75" s="187"/>
      <c r="O75" s="187"/>
      <c r="P75" s="187"/>
      <c r="Q75" s="147"/>
      <c r="R75" s="246" t="s">
        <v>29</v>
      </c>
      <c r="S75" s="280">
        <v>0.30942999999999998</v>
      </c>
      <c r="T75" s="129"/>
      <c r="U75" s="129"/>
      <c r="W75" s="201"/>
      <c r="Y75" s="147"/>
      <c r="Z75" s="247" t="s">
        <v>29</v>
      </c>
      <c r="AA75" s="280">
        <v>2.3506200000000002</v>
      </c>
      <c r="AB75" s="64"/>
      <c r="AE75" s="193"/>
      <c r="AF75" s="48"/>
      <c r="AG75" s="147"/>
      <c r="AH75" s="237" t="s">
        <v>113</v>
      </c>
      <c r="AI75" s="277">
        <v>10343600000</v>
      </c>
      <c r="AJ75" s="273"/>
      <c r="AK75" s="250"/>
      <c r="AO75" s="147"/>
      <c r="AP75" s="237" t="s">
        <v>113</v>
      </c>
      <c r="AQ75" s="270"/>
      <c r="AR75" s="271"/>
      <c r="AW75" s="147"/>
      <c r="AX75" s="249" t="s">
        <v>113</v>
      </c>
      <c r="AY75" s="249">
        <v>0.47767128374321499</v>
      </c>
      <c r="AZ75" s="89"/>
      <c r="BA75" s="187"/>
      <c r="BB75" s="187"/>
      <c r="BC75" s="187"/>
      <c r="BE75" s="147"/>
      <c r="BF75" s="237" t="s">
        <v>107</v>
      </c>
      <c r="BG75" s="237">
        <v>1.2235099999999999E-3</v>
      </c>
      <c r="BH75" s="271"/>
      <c r="BM75" s="147"/>
      <c r="BN75" s="246" t="s">
        <v>113</v>
      </c>
      <c r="BO75" s="270">
        <v>5.0617799999999998E-2</v>
      </c>
      <c r="BP75" s="276"/>
      <c r="BQ75" s="187"/>
      <c r="BR75" s="187"/>
      <c r="BS75" s="187"/>
      <c r="BU75" s="147"/>
      <c r="BV75" s="237" t="s">
        <v>12</v>
      </c>
      <c r="BW75" s="270">
        <v>2.0531100000000002</v>
      </c>
      <c r="BX75" s="89"/>
      <c r="BY75" s="250"/>
      <c r="CB75" s="61"/>
      <c r="CC75" s="147"/>
      <c r="CD75" s="237" t="s">
        <v>113</v>
      </c>
      <c r="CE75" s="249">
        <v>7.8137400000000001</v>
      </c>
      <c r="CF75" s="89"/>
      <c r="CK75" s="147"/>
      <c r="CL75" s="237" t="s">
        <v>114</v>
      </c>
      <c r="CM75" s="249">
        <v>278.79500000000002</v>
      </c>
      <c r="CN75" s="249"/>
      <c r="CQ75" s="251"/>
      <c r="CR75" s="48"/>
      <c r="CS75" s="61"/>
      <c r="CT75" s="61"/>
      <c r="CU75" s="61"/>
      <c r="CV75" s="61"/>
      <c r="CW75" s="61"/>
      <c r="CX75" s="61"/>
      <c r="CY75" s="61"/>
      <c r="CZ75" s="61"/>
      <c r="DA75" s="61"/>
      <c r="DB75" s="61"/>
      <c r="DC75" s="61"/>
      <c r="DD75" s="89"/>
      <c r="DE75" s="61"/>
      <c r="DF75" s="61"/>
      <c r="DG75" s="61"/>
      <c r="DH75" s="61"/>
      <c r="DI75" s="61"/>
      <c r="DJ75" s="61"/>
      <c r="DK75" s="61"/>
      <c r="DL75" s="61"/>
      <c r="DM75" s="61"/>
      <c r="DN75" s="61"/>
      <c r="DO75" s="61"/>
    </row>
    <row r="76" spans="1:119" s="49" customFormat="1" ht="14">
      <c r="A76" s="139"/>
      <c r="B76" s="35"/>
      <c r="C76" s="35"/>
      <c r="D76" s="35"/>
      <c r="E76" s="62"/>
      <c r="F76" s="35"/>
      <c r="G76" s="189"/>
      <c r="H76" s="48"/>
      <c r="I76" s="147"/>
      <c r="J76" s="32" t="s">
        <v>11</v>
      </c>
      <c r="K76" s="45">
        <v>0.23283000000000001</v>
      </c>
      <c r="L76" s="36"/>
      <c r="M76" s="187"/>
      <c r="N76" s="187"/>
      <c r="O76" s="187"/>
      <c r="P76" s="187"/>
      <c r="Q76" s="147"/>
      <c r="R76" s="246" t="s">
        <v>41</v>
      </c>
      <c r="S76" s="280">
        <v>0.55718900000000005</v>
      </c>
      <c r="T76" s="129"/>
      <c r="U76" s="129"/>
      <c r="W76" s="201"/>
      <c r="Y76" s="147"/>
      <c r="Z76" s="247" t="s">
        <v>30</v>
      </c>
      <c r="AA76" s="280">
        <v>0.94289999999999996</v>
      </c>
      <c r="AB76" s="64"/>
      <c r="AE76" s="193"/>
      <c r="AF76" s="48"/>
      <c r="AG76" s="147"/>
      <c r="AH76" s="237" t="s">
        <v>114</v>
      </c>
      <c r="AI76" s="277"/>
      <c r="AJ76" s="281"/>
      <c r="AK76" s="250"/>
      <c r="AO76" s="147"/>
      <c r="AP76" s="237"/>
      <c r="AQ76" s="270"/>
      <c r="AR76" s="271"/>
      <c r="AW76" s="147"/>
      <c r="AX76" s="249" t="s">
        <v>114</v>
      </c>
      <c r="AY76" s="249">
        <v>-8.0040696007241003E-5</v>
      </c>
      <c r="AZ76" s="89"/>
      <c r="BA76" s="187"/>
      <c r="BB76" s="187"/>
      <c r="BC76" s="187"/>
      <c r="BE76" s="147"/>
      <c r="BF76" s="237" t="s">
        <v>29</v>
      </c>
      <c r="BG76" s="220">
        <v>0.82167000000000001</v>
      </c>
      <c r="BH76" s="271"/>
      <c r="BI76" s="275"/>
      <c r="BJ76" s="275"/>
      <c r="BK76" s="275"/>
      <c r="BM76" s="147"/>
      <c r="BN76" s="246" t="s">
        <v>29</v>
      </c>
      <c r="BO76" s="280">
        <v>0.462341</v>
      </c>
      <c r="BP76" s="276"/>
      <c r="BQ76" s="187"/>
      <c r="BR76" s="187"/>
      <c r="BS76" s="187"/>
      <c r="BU76" s="147"/>
      <c r="BV76" s="246" t="s">
        <v>33</v>
      </c>
      <c r="BW76" s="270">
        <v>-2.5578999999999999E-4</v>
      </c>
      <c r="BX76" s="271"/>
      <c r="BY76" s="250"/>
      <c r="CB76" s="61"/>
      <c r="CC76" s="147"/>
      <c r="CD76" s="237" t="s">
        <v>114</v>
      </c>
      <c r="CE76" s="249">
        <v>-1.2899999999999999E-3</v>
      </c>
      <c r="CF76" s="61"/>
      <c r="CK76" s="147"/>
      <c r="CL76" s="237" t="s">
        <v>29</v>
      </c>
      <c r="CM76" s="220">
        <v>3.92734E-2</v>
      </c>
      <c r="CN76" s="220"/>
      <c r="CQ76" s="251"/>
      <c r="CR76" s="48"/>
      <c r="CS76" s="61"/>
      <c r="CT76" s="61"/>
      <c r="CU76" s="61"/>
      <c r="CV76" s="61"/>
      <c r="CW76" s="61"/>
      <c r="CX76" s="61"/>
      <c r="CY76" s="61"/>
      <c r="CZ76" s="61"/>
      <c r="DA76" s="61"/>
      <c r="DB76" s="61"/>
      <c r="DC76" s="89"/>
      <c r="DD76" s="89"/>
      <c r="DE76" s="89"/>
      <c r="DF76" s="89"/>
      <c r="DG76" s="89"/>
      <c r="DH76" s="61"/>
      <c r="DI76" s="61"/>
      <c r="DJ76" s="61"/>
      <c r="DK76" s="61"/>
      <c r="DL76" s="61"/>
      <c r="DM76" s="61"/>
      <c r="DN76" s="61"/>
      <c r="DO76" s="61"/>
    </row>
    <row r="77" spans="1:119" s="49" customFormat="1" ht="14">
      <c r="A77" s="139"/>
      <c r="B77" s="35"/>
      <c r="C77" s="35"/>
      <c r="D77" s="35"/>
      <c r="E77" s="62"/>
      <c r="F77" s="35"/>
      <c r="G77" s="189"/>
      <c r="H77" s="48"/>
      <c r="I77" s="139"/>
      <c r="J77" s="32" t="s">
        <v>12</v>
      </c>
      <c r="K77" s="45">
        <v>-32.2926</v>
      </c>
      <c r="L77" s="39"/>
      <c r="M77" s="187"/>
      <c r="N77" s="187"/>
      <c r="O77" s="187"/>
      <c r="P77" s="187"/>
      <c r="Q77" s="139"/>
      <c r="R77" s="246" t="s">
        <v>78</v>
      </c>
      <c r="S77" s="280">
        <v>0.31046000000000001</v>
      </c>
      <c r="T77" s="129"/>
      <c r="U77" s="129"/>
      <c r="W77" s="201"/>
      <c r="Y77" s="139"/>
      <c r="Z77" s="247" t="s">
        <v>31</v>
      </c>
      <c r="AA77" s="280">
        <v>0.97102999999999995</v>
      </c>
      <c r="AB77" s="64"/>
      <c r="AE77" s="193"/>
      <c r="AF77" s="48"/>
      <c r="AG77" s="139"/>
      <c r="AH77" s="237" t="s">
        <v>29</v>
      </c>
      <c r="AI77" s="282">
        <v>0.14618600000000001</v>
      </c>
      <c r="AJ77" s="281"/>
      <c r="AK77" s="250"/>
      <c r="AO77" s="139"/>
      <c r="AP77" s="237" t="s">
        <v>29</v>
      </c>
      <c r="AQ77" s="238">
        <v>0.34146100000000001</v>
      </c>
      <c r="AR77" s="271"/>
      <c r="AW77" s="139"/>
      <c r="AX77" s="249" t="s">
        <v>29</v>
      </c>
      <c r="AY77" s="220">
        <v>0</v>
      </c>
      <c r="AZ77" s="89"/>
      <c r="BA77" s="187"/>
      <c r="BB77" s="187"/>
      <c r="BC77" s="187"/>
      <c r="BE77" s="139"/>
      <c r="BF77" s="237" t="s">
        <v>30</v>
      </c>
      <c r="BG77" s="220">
        <v>0.99931400000000004</v>
      </c>
      <c r="BH77" s="271"/>
      <c r="BI77" s="275"/>
      <c r="BJ77" s="275"/>
      <c r="BK77" s="275"/>
      <c r="BM77" s="139"/>
      <c r="BN77" s="246" t="s">
        <v>30</v>
      </c>
      <c r="BO77" s="280">
        <v>0.99142799999999998</v>
      </c>
      <c r="BP77" s="276"/>
      <c r="BQ77" s="187"/>
      <c r="BR77" s="187"/>
      <c r="BS77" s="187"/>
      <c r="BU77" s="139"/>
      <c r="BV77" s="237" t="s">
        <v>29</v>
      </c>
      <c r="BW77" s="280">
        <v>3.60886</v>
      </c>
      <c r="BX77" s="271"/>
      <c r="BY77" s="250"/>
      <c r="CB77" s="61"/>
      <c r="CC77" s="139"/>
      <c r="CD77" s="237"/>
      <c r="CE77" s="237"/>
      <c r="CF77" s="89"/>
      <c r="CK77" s="139"/>
      <c r="CL77" s="237" t="s">
        <v>30</v>
      </c>
      <c r="CM77" s="220">
        <v>0.654802</v>
      </c>
      <c r="CN77" s="220"/>
      <c r="CQ77" s="251"/>
      <c r="CR77" s="48"/>
      <c r="CS77" s="61"/>
      <c r="CT77" s="61"/>
      <c r="CU77" s="61"/>
      <c r="CV77" s="61"/>
      <c r="CW77" s="61"/>
      <c r="CX77" s="61"/>
      <c r="CY77" s="61"/>
      <c r="CZ77" s="61"/>
      <c r="DA77" s="61"/>
      <c r="DB77" s="61"/>
      <c r="DC77" s="89"/>
      <c r="DD77" s="89"/>
      <c r="DE77" s="89"/>
      <c r="DF77" s="89"/>
      <c r="DG77" s="89"/>
      <c r="DH77" s="61"/>
      <c r="DI77" s="61"/>
      <c r="DJ77" s="61"/>
      <c r="DK77" s="61"/>
      <c r="DL77" s="61"/>
      <c r="DM77" s="61"/>
      <c r="DN77" s="61"/>
      <c r="DO77" s="61"/>
    </row>
    <row r="78" spans="1:119" s="49" customFormat="1" ht="14">
      <c r="A78" s="139"/>
      <c r="B78" s="35"/>
      <c r="C78" s="35"/>
      <c r="D78" s="35"/>
      <c r="E78" s="62"/>
      <c r="F78" s="35"/>
      <c r="G78" s="189"/>
      <c r="H78" s="48"/>
      <c r="I78" s="139"/>
      <c r="J78" s="246" t="s">
        <v>79</v>
      </c>
      <c r="K78" s="33">
        <v>26</v>
      </c>
      <c r="M78" s="187"/>
      <c r="N78" s="187"/>
      <c r="O78" s="187"/>
      <c r="P78" s="187"/>
      <c r="Q78" s="139"/>
      <c r="R78" s="247" t="s">
        <v>66</v>
      </c>
      <c r="S78" s="217">
        <v>26</v>
      </c>
      <c r="T78" s="129"/>
      <c r="U78" s="129"/>
      <c r="W78" s="201"/>
      <c r="Y78" s="139"/>
      <c r="Z78" s="247" t="s">
        <v>68</v>
      </c>
      <c r="AA78" s="265">
        <v>30</v>
      </c>
      <c r="AB78" s="65"/>
      <c r="AE78" s="193"/>
      <c r="AF78" s="48"/>
      <c r="AG78" s="139"/>
      <c r="AH78" s="237" t="s">
        <v>30</v>
      </c>
      <c r="AI78" s="282">
        <v>0.99717</v>
      </c>
      <c r="AJ78" s="281"/>
      <c r="AK78" s="250"/>
      <c r="AO78" s="139"/>
      <c r="AP78" s="237" t="s">
        <v>30</v>
      </c>
      <c r="AQ78" s="238">
        <v>0.97137899999999999</v>
      </c>
      <c r="AR78" s="271"/>
      <c r="AW78" s="139"/>
      <c r="AX78" s="249" t="s">
        <v>30</v>
      </c>
      <c r="AY78" s="220">
        <v>0.99994952482536203</v>
      </c>
      <c r="AZ78" s="89"/>
      <c r="BA78" s="187"/>
      <c r="BB78" s="187"/>
      <c r="BC78" s="187"/>
      <c r="BE78" s="139"/>
      <c r="BF78" s="237" t="s">
        <v>31</v>
      </c>
      <c r="BG78" s="220">
        <v>0.99965700000000002</v>
      </c>
      <c r="BM78" s="139"/>
      <c r="BN78" s="246" t="s">
        <v>31</v>
      </c>
      <c r="BO78" s="280">
        <v>0.99570499999999995</v>
      </c>
      <c r="BP78" s="276"/>
      <c r="BQ78" s="187"/>
      <c r="BR78" s="187"/>
      <c r="BS78" s="187"/>
      <c r="BU78" s="139"/>
      <c r="BV78" s="237" t="s">
        <v>30</v>
      </c>
      <c r="BW78" s="280">
        <v>0.79554899999999995</v>
      </c>
      <c r="BX78" s="271"/>
      <c r="BY78" s="250"/>
      <c r="CB78" s="61"/>
      <c r="CC78" s="139"/>
      <c r="CD78" s="237" t="s">
        <v>29</v>
      </c>
      <c r="CE78" s="220">
        <v>1.4236</v>
      </c>
      <c r="CF78" s="89"/>
      <c r="CK78" s="139"/>
      <c r="CL78" s="237" t="s">
        <v>31</v>
      </c>
      <c r="CM78" s="220">
        <v>0.809199</v>
      </c>
      <c r="CN78" s="220"/>
      <c r="CQ78" s="251"/>
      <c r="CR78" s="48"/>
      <c r="CS78" s="61"/>
      <c r="CT78" s="61"/>
      <c r="CU78" s="61"/>
      <c r="CV78" s="61"/>
      <c r="CW78" s="61"/>
      <c r="CX78" s="61"/>
      <c r="CY78" s="61"/>
      <c r="CZ78" s="61"/>
      <c r="DA78" s="61"/>
      <c r="DB78" s="61"/>
      <c r="DC78" s="61"/>
      <c r="DD78" s="89"/>
      <c r="DE78" s="89"/>
      <c r="DF78" s="89"/>
      <c r="DG78" s="89"/>
      <c r="DH78" s="61"/>
      <c r="DI78" s="61"/>
      <c r="DJ78" s="61"/>
      <c r="DK78" s="61"/>
      <c r="DL78" s="61"/>
      <c r="DM78" s="61"/>
      <c r="DN78" s="61"/>
      <c r="DO78" s="61"/>
    </row>
    <row r="79" spans="1:119" s="49" customFormat="1" ht="14">
      <c r="A79" s="139"/>
      <c r="B79" s="61"/>
      <c r="C79" s="36"/>
      <c r="D79" s="36"/>
      <c r="E79" s="37"/>
      <c r="F79" s="187"/>
      <c r="G79" s="189"/>
      <c r="H79" s="48"/>
      <c r="I79" s="147"/>
      <c r="M79" s="187"/>
      <c r="N79" s="187"/>
      <c r="O79" s="187"/>
      <c r="P79" s="187"/>
      <c r="Q79" s="147"/>
      <c r="R79" s="283"/>
      <c r="S79" s="284"/>
      <c r="T79" s="129"/>
      <c r="U79" s="129"/>
      <c r="W79" s="201"/>
      <c r="Y79" s="147"/>
      <c r="Z79" s="247"/>
      <c r="AA79" s="280"/>
      <c r="AB79" s="64"/>
      <c r="AE79" s="193"/>
      <c r="AF79" s="48"/>
      <c r="AG79" s="147"/>
      <c r="AH79" s="237" t="s">
        <v>31</v>
      </c>
      <c r="AI79" s="282">
        <v>0.99858400000000003</v>
      </c>
      <c r="AJ79" s="285"/>
      <c r="AK79" s="250"/>
      <c r="AO79" s="147"/>
      <c r="AP79" s="237" t="s">
        <v>31</v>
      </c>
      <c r="AQ79" s="238">
        <v>0.98558599999999996</v>
      </c>
      <c r="AW79" s="147"/>
      <c r="AX79" s="249" t="s">
        <v>31</v>
      </c>
      <c r="AY79" s="220">
        <v>0.99997476209420499</v>
      </c>
      <c r="AZ79" s="89"/>
      <c r="BA79" s="187"/>
      <c r="BB79" s="187"/>
      <c r="BC79" s="187"/>
      <c r="BE79" s="147"/>
      <c r="BF79" s="246" t="s">
        <v>68</v>
      </c>
      <c r="BG79" s="267">
        <v>32</v>
      </c>
      <c r="BM79" s="147"/>
      <c r="BN79" s="246" t="s">
        <v>79</v>
      </c>
      <c r="BO79" s="267">
        <v>33</v>
      </c>
      <c r="BP79" s="276"/>
      <c r="BQ79" s="187"/>
      <c r="BR79" s="187"/>
      <c r="BS79" s="187"/>
      <c r="BU79" s="147"/>
      <c r="BV79" s="237" t="s">
        <v>31</v>
      </c>
      <c r="BW79" s="280">
        <v>0.89193500000000003</v>
      </c>
      <c r="BX79" s="271"/>
      <c r="BY79" s="250"/>
      <c r="CB79" s="61"/>
      <c r="CC79" s="147"/>
      <c r="CD79" s="237" t="s">
        <v>30</v>
      </c>
      <c r="CE79" s="220">
        <v>0.99477099999999996</v>
      </c>
      <c r="CF79" s="89"/>
      <c r="CK79" s="147"/>
      <c r="CL79" s="237"/>
      <c r="CM79" s="220"/>
      <c r="CN79" s="220"/>
      <c r="CQ79" s="251"/>
      <c r="CR79" s="48"/>
      <c r="CS79" s="61"/>
      <c r="CT79" s="61"/>
      <c r="CU79" s="61"/>
      <c r="CV79" s="61"/>
      <c r="CW79" s="61"/>
      <c r="CX79" s="61"/>
      <c r="CY79" s="61"/>
      <c r="CZ79" s="61"/>
      <c r="DA79" s="61"/>
      <c r="DB79" s="61"/>
      <c r="DC79" s="61"/>
      <c r="DD79" s="89"/>
      <c r="DE79" s="61"/>
      <c r="DF79" s="61"/>
      <c r="DG79" s="61"/>
      <c r="DH79" s="61"/>
      <c r="DI79" s="61"/>
      <c r="DJ79" s="61"/>
      <c r="DK79" s="61"/>
      <c r="DL79" s="61"/>
      <c r="DM79" s="61"/>
      <c r="DN79" s="61"/>
      <c r="DO79" s="61"/>
    </row>
    <row r="80" spans="1:119" s="49" customFormat="1" ht="13">
      <c r="A80" s="139"/>
      <c r="B80" s="61"/>
      <c r="C80" s="36"/>
      <c r="D80" s="36"/>
      <c r="E80" s="37"/>
      <c r="F80" s="187"/>
      <c r="G80" s="189"/>
      <c r="H80" s="48"/>
      <c r="I80" s="147"/>
      <c r="M80" s="187"/>
      <c r="N80" s="187"/>
      <c r="O80" s="187"/>
      <c r="P80" s="187"/>
      <c r="Q80" s="147"/>
      <c r="R80" s="283"/>
      <c r="S80" s="284"/>
      <c r="T80" s="129"/>
      <c r="U80" s="129"/>
      <c r="W80" s="201"/>
      <c r="Y80" s="147"/>
      <c r="Z80" s="188"/>
      <c r="AA80" s="192"/>
      <c r="AB80" s="192"/>
      <c r="AE80" s="193"/>
      <c r="AF80" s="48"/>
      <c r="AG80" s="147"/>
      <c r="AH80" s="277" t="s">
        <v>105</v>
      </c>
      <c r="AI80" s="286">
        <v>32</v>
      </c>
      <c r="AJ80" s="61"/>
      <c r="AK80" s="61"/>
      <c r="AO80" s="147"/>
      <c r="AP80" s="237" t="s">
        <v>79</v>
      </c>
      <c r="AQ80" s="267">
        <v>16</v>
      </c>
      <c r="AW80" s="147"/>
      <c r="AX80" s="237" t="s">
        <v>79</v>
      </c>
      <c r="AY80" s="237">
        <v>18</v>
      </c>
      <c r="AZ80" s="187"/>
      <c r="BA80" s="187"/>
      <c r="BB80" s="187"/>
      <c r="BC80" s="187"/>
      <c r="BE80" s="147"/>
      <c r="BM80" s="147"/>
      <c r="BN80" s="187"/>
      <c r="BO80" s="187"/>
      <c r="BP80" s="67"/>
      <c r="BQ80" s="187"/>
      <c r="BR80" s="187"/>
      <c r="BS80" s="187"/>
      <c r="BU80" s="147"/>
      <c r="BV80" s="237" t="s">
        <v>79</v>
      </c>
      <c r="BW80" s="237">
        <v>31</v>
      </c>
      <c r="BX80" s="287"/>
      <c r="CB80" s="61"/>
      <c r="CC80" s="147"/>
      <c r="CD80" s="237" t="s">
        <v>31</v>
      </c>
      <c r="CE80" s="220">
        <v>0.99738199999999999</v>
      </c>
      <c r="CF80" s="61"/>
      <c r="CK80" s="147"/>
      <c r="CL80" s="237" t="s">
        <v>105</v>
      </c>
      <c r="CM80" s="269">
        <v>19</v>
      </c>
      <c r="CN80" s="269"/>
      <c r="CQ80" s="251"/>
      <c r="CR80" s="48"/>
      <c r="CS80" s="61"/>
      <c r="CT80" s="61"/>
      <c r="CU80" s="61"/>
      <c r="CV80" s="61"/>
      <c r="CW80" s="61"/>
      <c r="CX80" s="61"/>
      <c r="CY80" s="61"/>
      <c r="CZ80" s="61"/>
      <c r="DA80" s="61"/>
      <c r="DB80" s="61"/>
      <c r="DC80" s="61"/>
      <c r="DD80" s="61"/>
      <c r="DE80" s="61"/>
      <c r="DF80" s="61"/>
      <c r="DG80" s="61"/>
      <c r="DH80" s="61"/>
      <c r="DI80" s="61"/>
      <c r="DJ80" s="61"/>
      <c r="DK80" s="61"/>
      <c r="DL80" s="61"/>
      <c r="DM80" s="61"/>
      <c r="DN80" s="61"/>
      <c r="DO80" s="61"/>
    </row>
    <row r="81" spans="1:119" s="49" customFormat="1" ht="13">
      <c r="A81" s="139"/>
      <c r="B81" s="61"/>
      <c r="C81" s="36"/>
      <c r="D81" s="36"/>
      <c r="E81" s="37"/>
      <c r="F81" s="187"/>
      <c r="G81" s="189"/>
      <c r="H81" s="48"/>
      <c r="I81" s="147"/>
      <c r="J81" s="187"/>
      <c r="K81" s="187"/>
      <c r="L81" s="187"/>
      <c r="M81" s="187"/>
      <c r="N81" s="187"/>
      <c r="O81" s="187"/>
      <c r="P81" s="187"/>
      <c r="Q81" s="147"/>
      <c r="R81" s="188"/>
      <c r="S81" s="187"/>
      <c r="T81" s="187"/>
      <c r="W81" s="201"/>
      <c r="Y81" s="147"/>
      <c r="Z81" s="188"/>
      <c r="AA81" s="192"/>
      <c r="AB81" s="192"/>
      <c r="AE81" s="193"/>
      <c r="AF81" s="48"/>
      <c r="AG81" s="147"/>
      <c r="AO81" s="147"/>
      <c r="AW81" s="147"/>
      <c r="AY81" s="187"/>
      <c r="AZ81" s="187"/>
      <c r="BA81" s="187"/>
      <c r="BB81" s="187"/>
      <c r="BC81" s="187"/>
      <c r="BE81" s="147"/>
      <c r="BG81" s="275"/>
      <c r="BH81" s="275"/>
      <c r="BI81" s="275"/>
      <c r="BJ81" s="275"/>
      <c r="BK81" s="275"/>
      <c r="BM81" s="147"/>
      <c r="BN81" s="187"/>
      <c r="BO81" s="187"/>
      <c r="BP81" s="187"/>
      <c r="BQ81" s="187"/>
      <c r="BR81" s="187"/>
      <c r="BS81" s="187"/>
      <c r="BU81" s="147"/>
      <c r="BW81" s="287"/>
      <c r="BX81" s="287"/>
      <c r="CB81" s="61"/>
      <c r="CC81" s="147"/>
      <c r="CD81" s="237" t="s">
        <v>79</v>
      </c>
      <c r="CE81" s="237">
        <v>27</v>
      </c>
      <c r="CF81" s="61"/>
      <c r="CK81" s="147"/>
      <c r="CQ81" s="251"/>
      <c r="CR81" s="48"/>
      <c r="CS81" s="61"/>
      <c r="CT81" s="61"/>
      <c r="CU81" s="61"/>
      <c r="CV81" s="61"/>
      <c r="CW81" s="61"/>
      <c r="CX81" s="61"/>
      <c r="CY81" s="61"/>
      <c r="CZ81" s="61"/>
      <c r="DA81" s="61"/>
      <c r="DB81" s="61"/>
      <c r="DC81" s="61"/>
      <c r="DD81" s="89"/>
      <c r="DE81" s="89"/>
      <c r="DF81" s="89"/>
      <c r="DG81" s="89"/>
      <c r="DH81" s="61"/>
      <c r="DI81" s="61"/>
      <c r="DJ81" s="61"/>
      <c r="DK81" s="61"/>
      <c r="DL81" s="61"/>
      <c r="DM81" s="61"/>
      <c r="DN81" s="61"/>
      <c r="DO81" s="61"/>
    </row>
    <row r="82" spans="1:119" s="49" customFormat="1" ht="15">
      <c r="A82" s="139"/>
      <c r="B82" s="38"/>
      <c r="C82" s="39"/>
      <c r="D82" s="39"/>
      <c r="E82" s="37"/>
      <c r="F82" s="187"/>
      <c r="G82" s="189"/>
      <c r="H82" s="48"/>
      <c r="I82" s="147"/>
      <c r="J82" s="187"/>
      <c r="K82" s="187"/>
      <c r="L82" s="187"/>
      <c r="M82" s="187"/>
      <c r="N82" s="187"/>
      <c r="O82" s="187"/>
      <c r="P82" s="187"/>
      <c r="Q82" s="147"/>
      <c r="R82" s="188"/>
      <c r="S82" s="187"/>
      <c r="T82" s="187"/>
      <c r="W82" s="201"/>
      <c r="Y82" s="147"/>
      <c r="Z82" s="188"/>
      <c r="AA82" s="192"/>
      <c r="AB82" s="192"/>
      <c r="AE82" s="193"/>
      <c r="AF82" s="48"/>
      <c r="AG82" s="147"/>
      <c r="AO82" s="147"/>
      <c r="AW82" s="147"/>
      <c r="AY82" s="187"/>
      <c r="AZ82" s="187"/>
      <c r="BA82" s="187"/>
      <c r="BB82" s="187"/>
      <c r="BC82" s="187"/>
      <c r="BE82" s="147"/>
      <c r="BG82" s="275"/>
      <c r="BH82" s="275"/>
      <c r="BI82" s="275"/>
      <c r="BJ82" s="275"/>
      <c r="BK82" s="275"/>
      <c r="BM82" s="147"/>
      <c r="BN82" s="187"/>
      <c r="BO82" s="187"/>
      <c r="BP82" s="187"/>
      <c r="BQ82" s="187"/>
      <c r="BR82" s="187"/>
      <c r="BS82" s="187"/>
      <c r="BU82" s="147"/>
      <c r="CB82" s="288"/>
      <c r="CC82" s="147"/>
      <c r="CK82" s="147"/>
      <c r="CQ82" s="251"/>
      <c r="CR82" s="48"/>
      <c r="CS82" s="61"/>
      <c r="CT82" s="61"/>
      <c r="CU82" s="61"/>
      <c r="CV82" s="61"/>
      <c r="CW82" s="61"/>
      <c r="CX82" s="61"/>
      <c r="CY82" s="61"/>
      <c r="CZ82" s="61"/>
      <c r="DA82" s="61"/>
      <c r="DB82" s="61"/>
      <c r="DC82" s="61"/>
      <c r="DD82" s="89"/>
      <c r="DE82" s="89"/>
      <c r="DF82" s="89"/>
      <c r="DG82" s="89"/>
      <c r="DH82" s="61"/>
      <c r="DI82" s="61"/>
      <c r="DJ82" s="61"/>
      <c r="DK82" s="61"/>
      <c r="DL82" s="61"/>
      <c r="DM82" s="61"/>
      <c r="DN82" s="61"/>
      <c r="DO82" s="61"/>
    </row>
    <row r="83" spans="1:119" s="49" customFormat="1" ht="12">
      <c r="A83" s="139"/>
      <c r="B83" s="67"/>
      <c r="C83" s="67"/>
      <c r="D83" s="67"/>
      <c r="E83" s="67"/>
      <c r="F83" s="187"/>
      <c r="G83" s="189"/>
      <c r="H83" s="48"/>
      <c r="I83" s="139"/>
      <c r="J83" s="187"/>
      <c r="K83" s="187"/>
      <c r="L83" s="187"/>
      <c r="M83" s="187"/>
      <c r="N83" s="187"/>
      <c r="O83" s="187"/>
      <c r="P83" s="187"/>
      <c r="Q83" s="139"/>
      <c r="R83" s="188"/>
      <c r="S83" s="187"/>
      <c r="T83" s="187"/>
      <c r="W83" s="201"/>
      <c r="Y83" s="139"/>
      <c r="Z83" s="188"/>
      <c r="AA83" s="192"/>
      <c r="AB83" s="192"/>
      <c r="AE83" s="193"/>
      <c r="AF83" s="48"/>
      <c r="AG83" s="139"/>
      <c r="AO83" s="139"/>
      <c r="AW83" s="139"/>
      <c r="AY83" s="187"/>
      <c r="AZ83" s="187"/>
      <c r="BA83" s="187"/>
      <c r="BB83" s="187"/>
      <c r="BC83" s="187"/>
      <c r="BE83" s="139"/>
      <c r="BG83" s="275"/>
      <c r="BH83" s="275"/>
      <c r="BI83" s="275"/>
      <c r="BJ83" s="275"/>
      <c r="BK83" s="275"/>
      <c r="BM83" s="139"/>
      <c r="BN83" s="187"/>
      <c r="BO83" s="187"/>
      <c r="BP83" s="187"/>
      <c r="BQ83" s="187"/>
      <c r="BR83" s="187"/>
      <c r="BS83" s="187"/>
      <c r="BU83" s="139"/>
      <c r="CB83" s="67"/>
      <c r="CC83" s="139"/>
      <c r="CK83" s="139"/>
      <c r="CQ83" s="48"/>
      <c r="CR83" s="48"/>
      <c r="CS83" s="61"/>
      <c r="CT83" s="61"/>
      <c r="CU83" s="61"/>
      <c r="CV83" s="61"/>
      <c r="CW83" s="61"/>
      <c r="CX83" s="61"/>
      <c r="CY83" s="61"/>
      <c r="CZ83" s="61"/>
      <c r="DA83" s="61"/>
      <c r="DB83" s="61"/>
      <c r="DC83" s="61"/>
      <c r="DD83" s="61"/>
      <c r="DE83" s="61"/>
      <c r="DF83" s="61"/>
      <c r="DG83" s="61"/>
      <c r="DH83" s="61"/>
      <c r="DI83" s="61"/>
      <c r="DJ83" s="61"/>
      <c r="DK83" s="61"/>
      <c r="DL83" s="61"/>
      <c r="DM83" s="61"/>
      <c r="DN83" s="61"/>
      <c r="DO83" s="61"/>
    </row>
    <row r="84" spans="1:119" s="49" customFormat="1" ht="12">
      <c r="A84" s="139"/>
      <c r="B84" s="187"/>
      <c r="C84" s="187"/>
      <c r="D84" s="187"/>
      <c r="E84" s="187"/>
      <c r="F84" s="187"/>
      <c r="G84" s="189"/>
      <c r="H84" s="48"/>
      <c r="I84" s="139"/>
      <c r="J84" s="187"/>
      <c r="K84" s="187"/>
      <c r="L84" s="187"/>
      <c r="M84" s="187"/>
      <c r="N84" s="187"/>
      <c r="O84" s="187"/>
      <c r="P84" s="187"/>
      <c r="Q84" s="139"/>
      <c r="R84" s="188"/>
      <c r="S84" s="187"/>
      <c r="T84" s="187"/>
      <c r="W84" s="201"/>
      <c r="Y84" s="139"/>
      <c r="Z84" s="188"/>
      <c r="AA84" s="192"/>
      <c r="AB84" s="192"/>
      <c r="AE84" s="193"/>
      <c r="AF84" s="48"/>
      <c r="AG84" s="139"/>
      <c r="AO84" s="139"/>
      <c r="AW84" s="139"/>
      <c r="AY84" s="187"/>
      <c r="AZ84" s="187"/>
      <c r="BA84" s="187"/>
      <c r="BB84" s="187"/>
      <c r="BC84" s="187"/>
      <c r="BE84" s="139"/>
      <c r="BM84" s="139"/>
      <c r="BN84" s="187"/>
      <c r="BO84" s="187"/>
      <c r="BP84" s="187"/>
      <c r="BQ84" s="187"/>
      <c r="BR84" s="187"/>
      <c r="BS84" s="187"/>
      <c r="BU84" s="139"/>
      <c r="CB84" s="67"/>
      <c r="CC84" s="139"/>
      <c r="CK84" s="139"/>
      <c r="CQ84" s="251"/>
      <c r="CR84" s="48"/>
      <c r="CS84" s="61"/>
      <c r="CT84" s="61"/>
      <c r="CU84" s="61"/>
      <c r="CV84" s="61"/>
      <c r="CW84" s="61"/>
      <c r="CX84" s="61"/>
      <c r="CY84" s="61"/>
      <c r="CZ84" s="61"/>
      <c r="DA84" s="61"/>
      <c r="DB84" s="61"/>
      <c r="DC84" s="61"/>
      <c r="DD84" s="61"/>
      <c r="DE84" s="61"/>
      <c r="DF84" s="61"/>
      <c r="DG84" s="61"/>
      <c r="DH84" s="61"/>
      <c r="DI84" s="61"/>
      <c r="DJ84" s="61"/>
      <c r="DK84" s="61"/>
      <c r="DL84" s="61"/>
      <c r="DM84" s="61"/>
      <c r="DN84" s="61"/>
      <c r="DO84" s="61"/>
    </row>
    <row r="85" spans="1:119" s="49" customFormat="1" ht="12">
      <c r="A85" s="139"/>
      <c r="B85" s="187"/>
      <c r="C85" s="187"/>
      <c r="D85" s="187"/>
      <c r="E85" s="187"/>
      <c r="F85" s="187"/>
      <c r="G85" s="189"/>
      <c r="H85" s="48"/>
      <c r="I85" s="147"/>
      <c r="J85" s="187"/>
      <c r="K85" s="187"/>
      <c r="L85" s="187"/>
      <c r="M85" s="187"/>
      <c r="N85" s="187"/>
      <c r="O85" s="187"/>
      <c r="P85" s="187"/>
      <c r="Q85" s="147"/>
      <c r="R85" s="188"/>
      <c r="S85" s="187"/>
      <c r="T85" s="187"/>
      <c r="W85" s="201"/>
      <c r="Y85" s="147"/>
      <c r="Z85" s="188"/>
      <c r="AA85" s="192"/>
      <c r="AB85" s="192"/>
      <c r="AE85" s="193"/>
      <c r="AF85" s="48"/>
      <c r="AG85" s="147"/>
      <c r="AO85" s="147"/>
      <c r="AW85" s="147"/>
      <c r="AY85" s="187"/>
      <c r="AZ85" s="187"/>
      <c r="BA85" s="187"/>
      <c r="BB85" s="187"/>
      <c r="BC85" s="187"/>
      <c r="BE85" s="147"/>
      <c r="BM85" s="147"/>
      <c r="BN85" s="187"/>
      <c r="BO85" s="187"/>
      <c r="BP85" s="187"/>
      <c r="BQ85" s="187"/>
      <c r="BR85" s="187"/>
      <c r="BS85" s="187"/>
      <c r="BU85" s="147"/>
      <c r="CB85" s="288"/>
      <c r="CC85" s="147"/>
      <c r="CK85" s="147"/>
      <c r="CQ85" s="251"/>
      <c r="CR85" s="48"/>
      <c r="CS85" s="61"/>
      <c r="CT85" s="61"/>
      <c r="CU85" s="61"/>
      <c r="CV85" s="61"/>
      <c r="CW85" s="61"/>
      <c r="CX85" s="61"/>
      <c r="CY85" s="61"/>
      <c r="CZ85" s="61"/>
      <c r="DA85" s="61"/>
      <c r="DB85" s="61"/>
      <c r="DC85" s="61"/>
      <c r="DD85" s="89"/>
      <c r="DE85" s="89"/>
      <c r="DF85" s="89"/>
      <c r="DG85" s="89"/>
      <c r="DH85" s="61"/>
      <c r="DI85" s="61"/>
      <c r="DJ85" s="61"/>
      <c r="DK85" s="61"/>
      <c r="DL85" s="61"/>
      <c r="DM85" s="61"/>
      <c r="DN85" s="61"/>
      <c r="DO85" s="61"/>
    </row>
    <row r="86" spans="1:119" s="290" customFormat="1">
      <c r="A86" s="139"/>
      <c r="B86" s="187"/>
      <c r="C86" s="187"/>
      <c r="D86" s="187"/>
      <c r="E86" s="187"/>
      <c r="F86" s="187"/>
      <c r="G86" s="189"/>
      <c r="H86" s="48"/>
      <c r="I86" s="147"/>
      <c r="J86" s="187"/>
      <c r="K86" s="187"/>
      <c r="L86" s="187"/>
      <c r="M86" s="187"/>
      <c r="N86" s="187"/>
      <c r="O86" s="187"/>
      <c r="P86" s="187"/>
      <c r="Q86" s="147"/>
      <c r="R86" s="188"/>
      <c r="S86" s="187"/>
      <c r="T86" s="187"/>
      <c r="U86" s="49"/>
      <c r="V86" s="49"/>
      <c r="W86" s="201"/>
      <c r="X86" s="49"/>
      <c r="Y86" s="147"/>
      <c r="Z86" s="188"/>
      <c r="AA86" s="289"/>
      <c r="AB86" s="289"/>
      <c r="AE86" s="291"/>
      <c r="AF86" s="292"/>
      <c r="AG86" s="147"/>
      <c r="AH86" s="49"/>
      <c r="AI86" s="49"/>
      <c r="AJ86" s="49"/>
      <c r="AK86" s="49"/>
      <c r="AL86" s="49"/>
      <c r="AM86" s="49"/>
      <c r="AN86" s="49"/>
      <c r="AO86" s="147"/>
      <c r="AP86" s="49"/>
      <c r="AQ86" s="49"/>
      <c r="AR86" s="49"/>
      <c r="AS86" s="49"/>
      <c r="AT86" s="49"/>
      <c r="AU86" s="49"/>
      <c r="AV86" s="49"/>
      <c r="AW86" s="147"/>
      <c r="AX86" s="49"/>
      <c r="AY86" s="187"/>
      <c r="AZ86" s="187"/>
      <c r="BA86" s="187"/>
      <c r="BB86" s="187"/>
      <c r="BC86" s="187"/>
      <c r="BD86" s="49"/>
      <c r="BE86" s="147"/>
      <c r="BF86" s="49"/>
      <c r="BG86" s="49"/>
      <c r="BH86" s="49"/>
      <c r="BI86" s="49"/>
      <c r="BJ86" s="49"/>
      <c r="BK86" s="49"/>
      <c r="BL86" s="49"/>
      <c r="BM86" s="147"/>
      <c r="BN86" s="187"/>
      <c r="BO86" s="187"/>
      <c r="BP86" s="187"/>
      <c r="BQ86" s="187"/>
      <c r="BR86" s="187"/>
      <c r="BS86" s="187"/>
      <c r="BT86" s="49"/>
      <c r="BU86" s="147"/>
      <c r="CB86" s="288"/>
      <c r="CC86" s="147"/>
      <c r="CD86" s="49"/>
      <c r="CE86" s="49"/>
      <c r="CF86" s="49"/>
      <c r="CG86" s="49"/>
      <c r="CH86" s="49"/>
      <c r="CI86" s="49"/>
      <c r="CJ86" s="49"/>
      <c r="CK86" s="147"/>
      <c r="CL86" s="49"/>
      <c r="CM86" s="49"/>
      <c r="CN86" s="49"/>
      <c r="CO86" s="49"/>
      <c r="CP86" s="49"/>
      <c r="CQ86" s="251"/>
      <c r="CR86" s="48"/>
      <c r="CS86" s="84"/>
      <c r="CT86" s="84"/>
      <c r="CU86" s="84"/>
      <c r="CV86" s="84"/>
      <c r="CW86" s="84"/>
      <c r="CX86" s="84"/>
      <c r="CY86" s="84"/>
      <c r="CZ86" s="84"/>
      <c r="DA86" s="84"/>
      <c r="DB86" s="84"/>
      <c r="DC86" s="61"/>
      <c r="DD86" s="89"/>
      <c r="DE86" s="89"/>
      <c r="DF86" s="89"/>
      <c r="DG86" s="89"/>
      <c r="DH86" s="61"/>
      <c r="DI86" s="84"/>
      <c r="DJ86" s="84"/>
      <c r="DK86" s="84"/>
      <c r="DL86" s="84"/>
      <c r="DM86" s="84"/>
      <c r="DN86" s="84"/>
      <c r="DO86" s="84"/>
    </row>
    <row r="87" spans="1:119" s="290" customFormat="1">
      <c r="A87" s="139"/>
      <c r="B87" s="187"/>
      <c r="C87" s="187"/>
      <c r="D87" s="187"/>
      <c r="E87" s="187"/>
      <c r="F87" s="187"/>
      <c r="G87" s="189"/>
      <c r="H87" s="48"/>
      <c r="I87" s="147"/>
      <c r="J87" s="187"/>
      <c r="K87" s="187"/>
      <c r="L87" s="187"/>
      <c r="M87" s="187"/>
      <c r="N87" s="187"/>
      <c r="O87" s="187"/>
      <c r="P87" s="187"/>
      <c r="Q87" s="147"/>
      <c r="R87" s="188"/>
      <c r="S87" s="187"/>
      <c r="T87" s="187"/>
      <c r="U87" s="49"/>
      <c r="V87" s="49"/>
      <c r="W87" s="201"/>
      <c r="X87" s="49"/>
      <c r="Y87" s="147"/>
      <c r="Z87" s="188"/>
      <c r="AA87" s="289"/>
      <c r="AB87" s="289"/>
      <c r="AE87" s="291"/>
      <c r="AF87" s="292"/>
      <c r="AG87" s="147"/>
      <c r="AH87" s="49"/>
      <c r="AI87" s="49"/>
      <c r="AJ87" s="49"/>
      <c r="AK87" s="49"/>
      <c r="AL87" s="49"/>
      <c r="AM87" s="49"/>
      <c r="AN87" s="49"/>
      <c r="AO87" s="147"/>
      <c r="AP87" s="49"/>
      <c r="AQ87" s="49"/>
      <c r="AR87" s="49"/>
      <c r="AS87" s="49"/>
      <c r="AT87" s="49"/>
      <c r="AU87" s="49"/>
      <c r="AV87" s="49"/>
      <c r="AW87" s="147"/>
      <c r="AX87" s="49"/>
      <c r="AY87" s="187"/>
      <c r="AZ87" s="187"/>
      <c r="BA87" s="187"/>
      <c r="BB87" s="187"/>
      <c r="BC87" s="187"/>
      <c r="BD87" s="49"/>
      <c r="BE87" s="147"/>
      <c r="BF87" s="49"/>
      <c r="BG87" s="49"/>
      <c r="BH87" s="49"/>
      <c r="BI87" s="49"/>
      <c r="BJ87" s="49"/>
      <c r="BK87" s="49"/>
      <c r="BL87" s="49"/>
      <c r="BM87" s="147"/>
      <c r="BN87" s="187"/>
      <c r="BO87" s="187"/>
      <c r="BP87" s="187"/>
      <c r="BQ87" s="187"/>
      <c r="BR87" s="187"/>
      <c r="BS87" s="187"/>
      <c r="BT87" s="49"/>
      <c r="BU87" s="147"/>
      <c r="CB87" s="288"/>
      <c r="CC87" s="147"/>
      <c r="CD87" s="49"/>
      <c r="CE87" s="49"/>
      <c r="CF87" s="49"/>
      <c r="CG87" s="49"/>
      <c r="CH87" s="49"/>
      <c r="CI87" s="49"/>
      <c r="CJ87" s="49"/>
      <c r="CK87" s="147"/>
      <c r="CL87" s="49"/>
      <c r="CM87" s="49"/>
      <c r="CN87" s="49"/>
      <c r="CO87" s="49"/>
      <c r="CP87" s="49"/>
      <c r="CQ87" s="251"/>
      <c r="CR87" s="48"/>
      <c r="CS87" s="84"/>
      <c r="CT87" s="84"/>
      <c r="CU87" s="84"/>
      <c r="CV87" s="84"/>
      <c r="CW87" s="84"/>
      <c r="CX87" s="84"/>
      <c r="CY87" s="84"/>
      <c r="CZ87" s="84"/>
      <c r="DA87" s="84"/>
      <c r="DB87" s="84"/>
      <c r="DC87" s="61"/>
      <c r="DD87" s="61"/>
      <c r="DE87" s="61"/>
      <c r="DF87" s="61"/>
      <c r="DG87" s="61"/>
      <c r="DH87" s="61"/>
      <c r="DI87" s="84"/>
      <c r="DJ87" s="84"/>
      <c r="DK87" s="84"/>
      <c r="DL87" s="84"/>
      <c r="DM87" s="84"/>
      <c r="DN87" s="84"/>
      <c r="DO87" s="84"/>
    </row>
    <row r="88" spans="1:119" s="290" customFormat="1">
      <c r="A88" s="139"/>
      <c r="B88" s="187"/>
      <c r="C88" s="187"/>
      <c r="D88" s="187"/>
      <c r="E88" s="187"/>
      <c r="F88" s="187"/>
      <c r="G88" s="189"/>
      <c r="H88" s="48"/>
      <c r="I88" s="147"/>
      <c r="J88" s="187"/>
      <c r="K88" s="187"/>
      <c r="L88" s="187"/>
      <c r="M88" s="187"/>
      <c r="N88" s="187"/>
      <c r="O88" s="187"/>
      <c r="P88" s="187"/>
      <c r="Q88" s="147"/>
      <c r="R88" s="188"/>
      <c r="S88" s="187"/>
      <c r="T88" s="187"/>
      <c r="U88" s="49"/>
      <c r="V88" s="49"/>
      <c r="W88" s="201"/>
      <c r="X88" s="49"/>
      <c r="Y88" s="147"/>
      <c r="Z88" s="188"/>
      <c r="AA88" s="289"/>
      <c r="AB88" s="289"/>
      <c r="AE88" s="291"/>
      <c r="AF88" s="292"/>
      <c r="AG88" s="147"/>
      <c r="AH88" s="49"/>
      <c r="AI88" s="49"/>
      <c r="AJ88" s="49"/>
      <c r="AK88" s="49"/>
      <c r="AL88" s="49"/>
      <c r="AM88" s="49"/>
      <c r="AN88" s="49"/>
      <c r="AO88" s="147"/>
      <c r="AP88" s="49"/>
      <c r="AQ88" s="49"/>
      <c r="AR88" s="49"/>
      <c r="AS88" s="49"/>
      <c r="AT88" s="49"/>
      <c r="AU88" s="49"/>
      <c r="AV88" s="49"/>
      <c r="AW88" s="147"/>
      <c r="AX88" s="49"/>
      <c r="AY88" s="187"/>
      <c r="AZ88" s="187"/>
      <c r="BA88" s="187"/>
      <c r="BB88" s="187"/>
      <c r="BC88" s="187"/>
      <c r="BD88" s="49"/>
      <c r="BE88" s="147"/>
      <c r="BF88" s="49"/>
      <c r="BG88" s="49"/>
      <c r="BH88" s="49"/>
      <c r="BI88" s="49"/>
      <c r="BJ88" s="49"/>
      <c r="BK88" s="49"/>
      <c r="BL88" s="49"/>
      <c r="BM88" s="147"/>
      <c r="BN88" s="187"/>
      <c r="BO88" s="187"/>
      <c r="BP88" s="187"/>
      <c r="BQ88" s="187"/>
      <c r="BR88" s="187"/>
      <c r="BS88" s="187"/>
      <c r="BT88" s="49"/>
      <c r="BU88" s="147"/>
      <c r="CB88" s="288"/>
      <c r="CC88" s="147"/>
      <c r="CD88" s="49"/>
      <c r="CE88" s="49"/>
      <c r="CF88" s="49"/>
      <c r="CG88" s="49"/>
      <c r="CH88" s="49"/>
      <c r="CI88" s="49"/>
      <c r="CJ88" s="49"/>
      <c r="CK88" s="147"/>
      <c r="CL88" s="49"/>
      <c r="CM88" s="49"/>
      <c r="CN88" s="49"/>
      <c r="CO88" s="49"/>
      <c r="CP88" s="49"/>
      <c r="CQ88" s="251"/>
      <c r="CR88" s="48"/>
      <c r="CS88" s="84"/>
      <c r="CT88" s="84"/>
      <c r="CU88" s="84"/>
      <c r="CV88" s="84"/>
      <c r="CW88" s="84"/>
      <c r="CX88" s="84"/>
      <c r="CY88" s="84"/>
      <c r="CZ88" s="84"/>
      <c r="DA88" s="84"/>
      <c r="DB88" s="84"/>
      <c r="DC88" s="61"/>
      <c r="DD88" s="61"/>
      <c r="DE88" s="61"/>
      <c r="DF88" s="61"/>
      <c r="DG88" s="61"/>
      <c r="DH88" s="61"/>
      <c r="DI88" s="84"/>
      <c r="DJ88" s="84"/>
      <c r="DK88" s="84"/>
      <c r="DL88" s="84"/>
      <c r="DM88" s="84"/>
      <c r="DN88" s="84"/>
      <c r="DO88" s="84"/>
    </row>
    <row r="89" spans="1:119" s="290" customFormat="1">
      <c r="A89" s="139"/>
      <c r="B89" s="187"/>
      <c r="C89" s="187"/>
      <c r="D89" s="187"/>
      <c r="E89" s="187"/>
      <c r="F89" s="187"/>
      <c r="G89" s="189"/>
      <c r="H89" s="48"/>
      <c r="I89" s="139"/>
      <c r="J89" s="187"/>
      <c r="K89" s="187"/>
      <c r="L89" s="187"/>
      <c r="M89" s="187"/>
      <c r="N89" s="187"/>
      <c r="O89" s="187"/>
      <c r="P89" s="187"/>
      <c r="Q89" s="139"/>
      <c r="R89" s="188"/>
      <c r="S89" s="187"/>
      <c r="T89" s="187"/>
      <c r="U89" s="49"/>
      <c r="V89" s="49"/>
      <c r="W89" s="201"/>
      <c r="X89" s="49"/>
      <c r="Y89" s="139"/>
      <c r="Z89" s="188"/>
      <c r="AA89" s="289"/>
      <c r="AB89" s="289"/>
      <c r="AE89" s="291"/>
      <c r="AF89" s="292"/>
      <c r="AG89" s="139"/>
      <c r="AH89" s="49"/>
      <c r="AI89" s="49"/>
      <c r="AJ89" s="49"/>
      <c r="AK89" s="49"/>
      <c r="AL89" s="49"/>
      <c r="AM89" s="49"/>
      <c r="AN89" s="49"/>
      <c r="AO89" s="139"/>
      <c r="AP89" s="49"/>
      <c r="AQ89" s="49"/>
      <c r="AR89" s="49"/>
      <c r="AS89" s="49"/>
      <c r="AT89" s="49"/>
      <c r="AU89" s="49"/>
      <c r="AV89" s="49"/>
      <c r="AW89" s="139"/>
      <c r="AX89" s="49"/>
      <c r="AY89" s="187"/>
      <c r="AZ89" s="187"/>
      <c r="BA89" s="187"/>
      <c r="BB89" s="187"/>
      <c r="BC89" s="187"/>
      <c r="BD89" s="49"/>
      <c r="BE89" s="139"/>
      <c r="BF89" s="49"/>
      <c r="BG89" s="49"/>
      <c r="BH89" s="49"/>
      <c r="BI89" s="49"/>
      <c r="BJ89" s="49"/>
      <c r="BK89" s="49"/>
      <c r="BL89" s="49"/>
      <c r="BM89" s="139"/>
      <c r="BN89" s="187"/>
      <c r="BO89" s="187"/>
      <c r="BP89" s="187"/>
      <c r="BQ89" s="187"/>
      <c r="BR89" s="187"/>
      <c r="BS89" s="187"/>
      <c r="BT89" s="49"/>
      <c r="BU89" s="139"/>
      <c r="CB89" s="67"/>
      <c r="CC89" s="139"/>
      <c r="CD89" s="49"/>
      <c r="CE89" s="49"/>
      <c r="CF89" s="49"/>
      <c r="CG89" s="49"/>
      <c r="CH89" s="49"/>
      <c r="CI89" s="49"/>
      <c r="CJ89" s="49"/>
      <c r="CK89" s="139"/>
      <c r="CL89" s="49"/>
      <c r="CM89" s="49"/>
      <c r="CN89" s="49"/>
      <c r="CO89" s="49"/>
      <c r="CP89" s="49"/>
      <c r="CQ89" s="251"/>
      <c r="CR89" s="48"/>
      <c r="CS89" s="84"/>
      <c r="CT89" s="84"/>
      <c r="CU89" s="84"/>
      <c r="CV89" s="84"/>
      <c r="CW89" s="84"/>
      <c r="CX89" s="84"/>
      <c r="CY89" s="84"/>
      <c r="CZ89" s="84"/>
      <c r="DA89" s="84"/>
      <c r="DB89" s="84"/>
      <c r="DC89" s="61"/>
      <c r="DD89" s="89"/>
      <c r="DE89" s="89"/>
      <c r="DF89" s="89"/>
      <c r="DG89" s="89"/>
      <c r="DH89" s="61"/>
      <c r="DI89" s="84"/>
      <c r="DJ89" s="84"/>
      <c r="DK89" s="84"/>
      <c r="DL89" s="84"/>
      <c r="DM89" s="84"/>
      <c r="DN89" s="84"/>
      <c r="DO89" s="84"/>
    </row>
    <row r="90" spans="1:119" s="290" customFormat="1">
      <c r="A90" s="139"/>
      <c r="B90" s="49"/>
      <c r="C90" s="187"/>
      <c r="D90" s="187"/>
      <c r="E90" s="187"/>
      <c r="F90" s="187"/>
      <c r="G90" s="189"/>
      <c r="H90" s="48"/>
      <c r="I90" s="139"/>
      <c r="J90" s="187"/>
      <c r="K90" s="187"/>
      <c r="L90" s="187"/>
      <c r="M90" s="187"/>
      <c r="N90" s="187"/>
      <c r="O90" s="187"/>
      <c r="P90" s="187"/>
      <c r="Q90" s="139"/>
      <c r="R90" s="188"/>
      <c r="S90" s="187"/>
      <c r="T90" s="187"/>
      <c r="U90" s="49"/>
      <c r="V90" s="49"/>
      <c r="W90" s="201"/>
      <c r="X90" s="49"/>
      <c r="Y90" s="139"/>
      <c r="Z90" s="188"/>
      <c r="AA90" s="289"/>
      <c r="AB90" s="289"/>
      <c r="AE90" s="291"/>
      <c r="AF90" s="292"/>
      <c r="AG90" s="139"/>
      <c r="AH90" s="49"/>
      <c r="AI90" s="49"/>
      <c r="AJ90" s="49"/>
      <c r="AK90" s="49"/>
      <c r="AL90" s="49"/>
      <c r="AM90" s="49"/>
      <c r="AN90" s="49"/>
      <c r="AO90" s="139"/>
      <c r="AP90" s="49"/>
      <c r="AQ90" s="49"/>
      <c r="AR90" s="49"/>
      <c r="AS90" s="49"/>
      <c r="AT90" s="49"/>
      <c r="AU90" s="49"/>
      <c r="AV90" s="49"/>
      <c r="AW90" s="139"/>
      <c r="AX90" s="49"/>
      <c r="AY90" s="187"/>
      <c r="AZ90" s="187"/>
      <c r="BA90" s="187"/>
      <c r="BB90" s="187"/>
      <c r="BC90" s="187"/>
      <c r="BD90" s="49"/>
      <c r="BE90" s="139"/>
      <c r="BF90" s="49"/>
      <c r="BG90" s="49"/>
      <c r="BH90" s="49"/>
      <c r="BI90" s="49"/>
      <c r="BJ90" s="49"/>
      <c r="BK90" s="49"/>
      <c r="BL90" s="49"/>
      <c r="BM90" s="139"/>
      <c r="BN90" s="187"/>
      <c r="BO90" s="187"/>
      <c r="BP90" s="187"/>
      <c r="BQ90" s="187"/>
      <c r="BR90" s="187"/>
      <c r="BS90" s="187"/>
      <c r="BT90" s="49"/>
      <c r="BU90" s="139"/>
      <c r="CB90" s="67"/>
      <c r="CC90" s="139"/>
      <c r="CD90" s="49"/>
      <c r="CE90" s="49"/>
      <c r="CF90" s="49"/>
      <c r="CG90" s="49"/>
      <c r="CH90" s="49"/>
      <c r="CI90" s="49"/>
      <c r="CJ90" s="49"/>
      <c r="CK90" s="139"/>
      <c r="CL90" s="49"/>
      <c r="CM90" s="49"/>
      <c r="CN90" s="49"/>
      <c r="CO90" s="49"/>
      <c r="CP90" s="49"/>
      <c r="CQ90" s="251"/>
      <c r="CR90" s="48"/>
      <c r="CS90" s="84"/>
      <c r="CT90" s="84"/>
      <c r="CU90" s="84"/>
      <c r="CV90" s="84"/>
      <c r="CW90" s="84"/>
      <c r="CX90" s="84"/>
      <c r="CY90" s="84"/>
      <c r="CZ90" s="84"/>
      <c r="DA90" s="84"/>
      <c r="DB90" s="84"/>
      <c r="DC90" s="61"/>
      <c r="DD90" s="89"/>
      <c r="DE90" s="89"/>
      <c r="DF90" s="89"/>
      <c r="DG90" s="89"/>
      <c r="DH90" s="61"/>
      <c r="DI90" s="84"/>
      <c r="DJ90" s="84"/>
      <c r="DK90" s="84"/>
      <c r="DL90" s="84"/>
      <c r="DM90" s="84"/>
      <c r="DN90" s="84"/>
      <c r="DO90" s="84"/>
    </row>
    <row r="91" spans="1:119" s="290" customFormat="1">
      <c r="A91" s="139"/>
      <c r="B91" s="187"/>
      <c r="C91" s="187"/>
      <c r="D91" s="187"/>
      <c r="E91" s="187"/>
      <c r="F91" s="187"/>
      <c r="G91" s="189"/>
      <c r="H91" s="48"/>
      <c r="I91" s="139"/>
      <c r="J91" s="187"/>
      <c r="K91" s="187"/>
      <c r="L91" s="187"/>
      <c r="M91" s="187"/>
      <c r="N91" s="187"/>
      <c r="O91" s="187"/>
      <c r="P91" s="187"/>
      <c r="Q91" s="139"/>
      <c r="R91" s="188"/>
      <c r="S91" s="187"/>
      <c r="T91" s="187"/>
      <c r="U91" s="49"/>
      <c r="V91" s="49"/>
      <c r="W91" s="201"/>
      <c r="X91" s="49"/>
      <c r="Y91" s="139"/>
      <c r="Z91" s="187"/>
      <c r="AA91" s="289"/>
      <c r="AB91" s="289"/>
      <c r="AE91" s="291"/>
      <c r="AF91" s="292"/>
      <c r="AG91" s="139"/>
      <c r="AH91" s="49"/>
      <c r="AI91" s="49"/>
      <c r="AJ91" s="49"/>
      <c r="AK91" s="49"/>
      <c r="AL91" s="49"/>
      <c r="AM91" s="49"/>
      <c r="AN91" s="49"/>
      <c r="AO91" s="139"/>
      <c r="AP91" s="49"/>
      <c r="AQ91" s="49"/>
      <c r="AR91" s="49"/>
      <c r="AS91" s="49"/>
      <c r="AT91" s="49"/>
      <c r="AU91" s="49"/>
      <c r="AV91" s="49"/>
      <c r="AW91" s="139"/>
      <c r="AX91" s="49"/>
      <c r="AY91" s="187"/>
      <c r="AZ91" s="187"/>
      <c r="BA91" s="187"/>
      <c r="BB91" s="187"/>
      <c r="BC91" s="187"/>
      <c r="BD91" s="49"/>
      <c r="BE91" s="139"/>
      <c r="BF91" s="49"/>
      <c r="BG91" s="49"/>
      <c r="BH91" s="49"/>
      <c r="BI91" s="49"/>
      <c r="BJ91" s="49"/>
      <c r="BK91" s="49"/>
      <c r="BL91" s="49"/>
      <c r="BM91" s="139"/>
      <c r="BN91" s="187"/>
      <c r="BO91" s="187"/>
      <c r="BP91" s="187"/>
      <c r="BQ91" s="187"/>
      <c r="BR91" s="187"/>
      <c r="BS91" s="187"/>
      <c r="BT91" s="49"/>
      <c r="BU91" s="139"/>
      <c r="CB91" s="67"/>
      <c r="CC91" s="139"/>
      <c r="CD91" s="49"/>
      <c r="CE91" s="49"/>
      <c r="CF91" s="49"/>
      <c r="CG91" s="49"/>
      <c r="CH91" s="49"/>
      <c r="CI91" s="49"/>
      <c r="CJ91" s="49"/>
      <c r="CK91" s="139"/>
      <c r="CL91" s="49"/>
      <c r="CM91" s="49"/>
      <c r="CN91" s="49"/>
      <c r="CO91" s="49"/>
      <c r="CP91" s="49"/>
      <c r="CQ91" s="251"/>
      <c r="CR91" s="48"/>
      <c r="CS91" s="84"/>
      <c r="CT91" s="84"/>
      <c r="CU91" s="84"/>
      <c r="CV91" s="84"/>
      <c r="CW91" s="84"/>
      <c r="CX91" s="84"/>
      <c r="CY91" s="84"/>
      <c r="CZ91" s="84"/>
      <c r="DA91" s="84"/>
      <c r="DB91" s="84"/>
      <c r="DC91" s="61"/>
      <c r="DD91" s="61"/>
      <c r="DE91" s="61"/>
      <c r="DF91" s="61"/>
      <c r="DG91" s="61"/>
      <c r="DH91" s="61"/>
      <c r="DI91" s="84"/>
      <c r="DJ91" s="84"/>
      <c r="DK91" s="84"/>
      <c r="DL91" s="84"/>
      <c r="DM91" s="84"/>
      <c r="DN91" s="84"/>
      <c r="DO91" s="84"/>
    </row>
    <row r="92" spans="1:119" s="290" customFormat="1">
      <c r="A92" s="139"/>
      <c r="B92" s="187"/>
      <c r="C92" s="187"/>
      <c r="D92" s="187"/>
      <c r="E92" s="187"/>
      <c r="F92" s="187"/>
      <c r="G92" s="189"/>
      <c r="H92" s="48"/>
      <c r="I92" s="139"/>
      <c r="J92" s="187"/>
      <c r="K92" s="187"/>
      <c r="L92" s="187"/>
      <c r="M92" s="187"/>
      <c r="N92" s="187"/>
      <c r="O92" s="187"/>
      <c r="P92" s="187"/>
      <c r="Q92" s="139"/>
      <c r="R92" s="188"/>
      <c r="S92" s="187"/>
      <c r="T92" s="187"/>
      <c r="U92" s="49"/>
      <c r="V92" s="49"/>
      <c r="W92" s="201"/>
      <c r="X92" s="49"/>
      <c r="Y92" s="139"/>
      <c r="Z92" s="187"/>
      <c r="AA92" s="289"/>
      <c r="AB92" s="289"/>
      <c r="AE92" s="291"/>
      <c r="AF92" s="292"/>
      <c r="AG92" s="139"/>
      <c r="AH92" s="49"/>
      <c r="AI92" s="49"/>
      <c r="AJ92" s="49"/>
      <c r="AK92" s="49"/>
      <c r="AL92" s="49"/>
      <c r="AM92" s="49"/>
      <c r="AN92" s="49"/>
      <c r="AO92" s="139"/>
      <c r="AP92" s="49"/>
      <c r="AQ92" s="49"/>
      <c r="AR92" s="49"/>
      <c r="AS92" s="49"/>
      <c r="AT92" s="49"/>
      <c r="AU92" s="49"/>
      <c r="AV92" s="49"/>
      <c r="AW92" s="139"/>
      <c r="AX92" s="49"/>
      <c r="AY92" s="187"/>
      <c r="AZ92" s="187"/>
      <c r="BA92" s="187"/>
      <c r="BB92" s="187"/>
      <c r="BC92" s="187"/>
      <c r="BD92" s="49"/>
      <c r="BE92" s="139"/>
      <c r="BF92" s="49"/>
      <c r="BG92" s="49"/>
      <c r="BH92" s="49"/>
      <c r="BI92" s="49"/>
      <c r="BJ92" s="49"/>
      <c r="BK92" s="49"/>
      <c r="BL92" s="49"/>
      <c r="BM92" s="139"/>
      <c r="BN92" s="187"/>
      <c r="BO92" s="187"/>
      <c r="BP92" s="187"/>
      <c r="BQ92" s="187"/>
      <c r="BR92" s="187"/>
      <c r="BS92" s="187"/>
      <c r="BT92" s="49"/>
      <c r="BU92" s="139"/>
      <c r="CB92" s="67"/>
      <c r="CC92" s="139"/>
      <c r="CD92" s="49"/>
      <c r="CE92" s="49"/>
      <c r="CF92" s="49"/>
      <c r="CG92" s="49"/>
      <c r="CH92" s="49"/>
      <c r="CI92" s="49"/>
      <c r="CJ92" s="49"/>
      <c r="CK92" s="139"/>
      <c r="CL92" s="49"/>
      <c r="CM92" s="49"/>
      <c r="CN92" s="49"/>
      <c r="CO92" s="49"/>
      <c r="CP92" s="49"/>
      <c r="CQ92" s="251"/>
      <c r="CR92" s="48"/>
      <c r="CS92" s="84"/>
      <c r="CT92" s="84"/>
      <c r="CU92" s="84"/>
      <c r="CV92" s="84"/>
      <c r="CW92" s="84"/>
      <c r="CX92" s="84"/>
      <c r="CY92" s="84"/>
      <c r="CZ92" s="84"/>
      <c r="DA92" s="84"/>
      <c r="DB92" s="84"/>
      <c r="DC92" s="61"/>
      <c r="DD92" s="61"/>
      <c r="DE92" s="61"/>
      <c r="DF92" s="61"/>
      <c r="DG92" s="61"/>
      <c r="DH92" s="61"/>
      <c r="DI92" s="84"/>
      <c r="DJ92" s="84"/>
      <c r="DK92" s="84"/>
      <c r="DL92" s="84"/>
      <c r="DM92" s="84"/>
      <c r="DN92" s="84"/>
      <c r="DO92" s="84"/>
    </row>
    <row r="93" spans="1:119" s="290" customFormat="1">
      <c r="A93" s="139"/>
      <c r="B93" s="187"/>
      <c r="C93" s="187"/>
      <c r="D93" s="187"/>
      <c r="E93" s="187"/>
      <c r="F93" s="187"/>
      <c r="G93" s="189"/>
      <c r="H93" s="48"/>
      <c r="I93" s="139"/>
      <c r="J93" s="187"/>
      <c r="K93" s="187"/>
      <c r="L93" s="187"/>
      <c r="M93" s="187"/>
      <c r="N93" s="187"/>
      <c r="O93" s="187"/>
      <c r="P93" s="187"/>
      <c r="Q93" s="139"/>
      <c r="R93" s="188"/>
      <c r="S93" s="187"/>
      <c r="T93" s="187"/>
      <c r="U93" s="49"/>
      <c r="V93" s="49"/>
      <c r="W93" s="201"/>
      <c r="X93" s="49"/>
      <c r="Y93" s="139"/>
      <c r="Z93" s="187"/>
      <c r="AA93" s="289"/>
      <c r="AB93" s="289"/>
      <c r="AE93" s="291"/>
      <c r="AF93" s="292"/>
      <c r="AG93" s="139"/>
      <c r="AH93" s="49"/>
      <c r="AI93" s="49"/>
      <c r="AJ93" s="49"/>
      <c r="AK93" s="49"/>
      <c r="AL93" s="49"/>
      <c r="AM93" s="49"/>
      <c r="AN93" s="49"/>
      <c r="AO93" s="139"/>
      <c r="AP93" s="49"/>
      <c r="AQ93" s="49"/>
      <c r="AR93" s="49"/>
      <c r="AS93" s="49"/>
      <c r="AT93" s="49"/>
      <c r="AU93" s="49"/>
      <c r="AV93" s="49"/>
      <c r="AW93" s="139"/>
      <c r="AX93" s="49"/>
      <c r="AY93" s="187"/>
      <c r="AZ93" s="187"/>
      <c r="BA93" s="187"/>
      <c r="BB93" s="187"/>
      <c r="BC93" s="187"/>
      <c r="BD93" s="49"/>
      <c r="BE93" s="139"/>
      <c r="BF93" s="49"/>
      <c r="BG93" s="49"/>
      <c r="BH93" s="49"/>
      <c r="BI93" s="49"/>
      <c r="BJ93" s="49"/>
      <c r="BK93" s="49"/>
      <c r="BL93" s="49"/>
      <c r="BM93" s="139"/>
      <c r="BN93" s="187"/>
      <c r="BO93" s="187"/>
      <c r="BP93" s="187"/>
      <c r="BQ93" s="187"/>
      <c r="BR93" s="187"/>
      <c r="BS93" s="187"/>
      <c r="BT93" s="49"/>
      <c r="BU93" s="139"/>
      <c r="CB93" s="67"/>
      <c r="CC93" s="139"/>
      <c r="CD93" s="49"/>
      <c r="CE93" s="49"/>
      <c r="CF93" s="49"/>
      <c r="CG93" s="49"/>
      <c r="CH93" s="49"/>
      <c r="CI93" s="49"/>
      <c r="CJ93" s="49"/>
      <c r="CK93" s="139"/>
      <c r="CL93" s="49"/>
      <c r="CM93" s="49"/>
      <c r="CN93" s="49"/>
      <c r="CO93" s="49"/>
      <c r="CP93" s="49"/>
      <c r="CQ93" s="251"/>
      <c r="CR93" s="48"/>
      <c r="CS93" s="84"/>
      <c r="CT93" s="84"/>
      <c r="CU93" s="84"/>
      <c r="CV93" s="84"/>
      <c r="CW93" s="84"/>
      <c r="CX93" s="84"/>
      <c r="CY93" s="84"/>
      <c r="CZ93" s="84"/>
      <c r="DA93" s="84"/>
      <c r="DB93" s="84"/>
      <c r="DC93" s="61"/>
      <c r="DD93" s="61"/>
      <c r="DE93" s="61"/>
      <c r="DF93" s="61"/>
      <c r="DG93" s="61"/>
      <c r="DH93" s="61"/>
      <c r="DI93" s="84"/>
      <c r="DJ93" s="84"/>
      <c r="DK93" s="84"/>
      <c r="DL93" s="84"/>
      <c r="DM93" s="84"/>
      <c r="DN93" s="84"/>
      <c r="DO93" s="84"/>
    </row>
    <row r="94" spans="1:119" s="290" customFormat="1">
      <c r="A94" s="139"/>
      <c r="B94" s="187"/>
      <c r="C94" s="187"/>
      <c r="D94" s="187"/>
      <c r="E94" s="187"/>
      <c r="F94" s="187"/>
      <c r="G94" s="189"/>
      <c r="H94" s="48"/>
      <c r="I94" s="139"/>
      <c r="J94" s="187"/>
      <c r="K94" s="187"/>
      <c r="L94" s="187"/>
      <c r="M94" s="187"/>
      <c r="N94" s="187"/>
      <c r="O94" s="187"/>
      <c r="P94" s="187"/>
      <c r="Q94" s="139"/>
      <c r="R94" s="188"/>
      <c r="S94" s="187"/>
      <c r="T94" s="187"/>
      <c r="U94" s="49"/>
      <c r="V94" s="49"/>
      <c r="W94" s="201"/>
      <c r="X94" s="49"/>
      <c r="Y94" s="139"/>
      <c r="Z94" s="187"/>
      <c r="AA94" s="289"/>
      <c r="AB94" s="289"/>
      <c r="AE94" s="291"/>
      <c r="AF94" s="292"/>
      <c r="AG94" s="139"/>
      <c r="AH94" s="49"/>
      <c r="AI94" s="49"/>
      <c r="AJ94" s="49"/>
      <c r="AK94" s="49"/>
      <c r="AL94" s="49"/>
      <c r="AM94" s="49"/>
      <c r="AN94" s="49"/>
      <c r="AO94" s="139"/>
      <c r="AP94" s="49"/>
      <c r="AQ94" s="49"/>
      <c r="AR94" s="49"/>
      <c r="AS94" s="49"/>
      <c r="AT94" s="49"/>
      <c r="AU94" s="49"/>
      <c r="AV94" s="49"/>
      <c r="AW94" s="139"/>
      <c r="AX94" s="49"/>
      <c r="AY94" s="187"/>
      <c r="AZ94" s="187"/>
      <c r="BA94" s="187"/>
      <c r="BB94" s="187"/>
      <c r="BC94" s="187"/>
      <c r="BD94" s="49"/>
      <c r="BE94" s="139"/>
      <c r="BF94" s="49"/>
      <c r="BG94" s="49"/>
      <c r="BH94" s="49"/>
      <c r="BI94" s="49"/>
      <c r="BJ94" s="49"/>
      <c r="BK94" s="49"/>
      <c r="BL94" s="49"/>
      <c r="BM94" s="139"/>
      <c r="BN94" s="187"/>
      <c r="BO94" s="187"/>
      <c r="BP94" s="187"/>
      <c r="BQ94" s="187"/>
      <c r="BR94" s="187"/>
      <c r="BS94" s="187"/>
      <c r="BT94" s="49"/>
      <c r="BU94" s="139"/>
      <c r="CB94" s="67"/>
      <c r="CC94" s="139"/>
      <c r="CD94" s="49"/>
      <c r="CE94" s="49"/>
      <c r="CF94" s="49"/>
      <c r="CG94" s="49"/>
      <c r="CH94" s="49"/>
      <c r="CI94" s="49"/>
      <c r="CJ94" s="49"/>
      <c r="CK94" s="139"/>
      <c r="CL94" s="49"/>
      <c r="CM94" s="49"/>
      <c r="CN94" s="49"/>
      <c r="CO94" s="49"/>
      <c r="CP94" s="49"/>
      <c r="CQ94" s="251"/>
      <c r="CR94" s="48"/>
      <c r="CS94" s="84"/>
      <c r="CT94" s="84"/>
      <c r="CU94" s="84"/>
      <c r="CV94" s="84"/>
      <c r="CW94" s="84"/>
      <c r="CX94" s="84"/>
      <c r="CY94" s="84"/>
      <c r="CZ94" s="84"/>
      <c r="DA94" s="84"/>
      <c r="DB94" s="84"/>
      <c r="DC94" s="61"/>
      <c r="DD94" s="61"/>
      <c r="DE94" s="61"/>
      <c r="DF94" s="61"/>
      <c r="DG94" s="61"/>
      <c r="DH94" s="61"/>
      <c r="DI94" s="84"/>
      <c r="DJ94" s="84"/>
      <c r="DK94" s="84"/>
      <c r="DL94" s="84"/>
      <c r="DM94" s="84"/>
      <c r="DN94" s="84"/>
      <c r="DO94" s="84"/>
    </row>
    <row r="95" spans="1:119" s="290" customFormat="1">
      <c r="A95" s="139"/>
      <c r="B95" s="187"/>
      <c r="C95" s="187"/>
      <c r="D95" s="187"/>
      <c r="E95" s="187"/>
      <c r="F95" s="187"/>
      <c r="G95" s="189"/>
      <c r="H95" s="48"/>
      <c r="I95" s="139"/>
      <c r="J95" s="187"/>
      <c r="K95" s="187"/>
      <c r="L95" s="187"/>
      <c r="M95" s="187"/>
      <c r="N95" s="187"/>
      <c r="O95" s="187"/>
      <c r="P95" s="187"/>
      <c r="Q95" s="139"/>
      <c r="R95" s="188"/>
      <c r="S95" s="187"/>
      <c r="T95" s="187"/>
      <c r="U95" s="49"/>
      <c r="V95" s="49"/>
      <c r="W95" s="201"/>
      <c r="X95" s="49"/>
      <c r="Y95" s="139"/>
      <c r="Z95" s="187"/>
      <c r="AA95" s="289"/>
      <c r="AB95" s="289"/>
      <c r="AE95" s="291"/>
      <c r="AF95" s="292"/>
      <c r="AG95" s="139"/>
      <c r="AH95" s="49"/>
      <c r="AI95" s="49"/>
      <c r="AJ95" s="49"/>
      <c r="AK95" s="49"/>
      <c r="AL95" s="49"/>
      <c r="AM95" s="49"/>
      <c r="AN95" s="49"/>
      <c r="AO95" s="139"/>
      <c r="AP95" s="49"/>
      <c r="AQ95" s="49"/>
      <c r="AR95" s="49"/>
      <c r="AS95" s="49"/>
      <c r="AT95" s="49"/>
      <c r="AU95" s="49"/>
      <c r="AV95" s="49"/>
      <c r="AW95" s="139"/>
      <c r="AX95" s="49"/>
      <c r="AY95" s="187"/>
      <c r="AZ95" s="187"/>
      <c r="BA95" s="187"/>
      <c r="BB95" s="187"/>
      <c r="BC95" s="187"/>
      <c r="BD95" s="49"/>
      <c r="BE95" s="139"/>
      <c r="BF95" s="49"/>
      <c r="BG95" s="49"/>
      <c r="BH95" s="49"/>
      <c r="BI95" s="49"/>
      <c r="BJ95" s="49"/>
      <c r="BK95" s="49"/>
      <c r="BL95" s="49"/>
      <c r="BM95" s="139"/>
      <c r="BN95" s="187"/>
      <c r="BO95" s="187"/>
      <c r="BP95" s="187"/>
      <c r="BQ95" s="187"/>
      <c r="BR95" s="187"/>
      <c r="BS95" s="187"/>
      <c r="BT95" s="49"/>
      <c r="BU95" s="139"/>
      <c r="CB95" s="67"/>
      <c r="CC95" s="139"/>
      <c r="CD95" s="49"/>
      <c r="CE95" s="49"/>
      <c r="CF95" s="49"/>
      <c r="CG95" s="49"/>
      <c r="CH95" s="49"/>
      <c r="CI95" s="49"/>
      <c r="CJ95" s="49"/>
      <c r="CK95" s="139"/>
      <c r="CL95" s="49"/>
      <c r="CM95" s="49"/>
      <c r="CN95" s="49"/>
      <c r="CO95" s="49"/>
      <c r="CP95" s="49"/>
      <c r="CQ95" s="251"/>
      <c r="CR95" s="48"/>
      <c r="CS95" s="84"/>
      <c r="CT95" s="84"/>
      <c r="CU95" s="84"/>
      <c r="CV95" s="84"/>
      <c r="CW95" s="84"/>
      <c r="CX95" s="84"/>
      <c r="CY95" s="84"/>
      <c r="CZ95" s="84"/>
      <c r="DA95" s="84"/>
      <c r="DB95" s="84"/>
      <c r="DC95" s="61"/>
      <c r="DD95" s="61"/>
      <c r="DE95" s="61"/>
      <c r="DF95" s="61"/>
      <c r="DG95" s="61"/>
      <c r="DH95" s="61"/>
      <c r="DI95" s="84"/>
      <c r="DJ95" s="84"/>
      <c r="DK95" s="84"/>
      <c r="DL95" s="84"/>
      <c r="DM95" s="84"/>
      <c r="DN95" s="84"/>
      <c r="DO95" s="84"/>
    </row>
    <row r="96" spans="1:119" s="290" customFormat="1">
      <c r="A96" s="139"/>
      <c r="B96" s="187"/>
      <c r="C96" s="187"/>
      <c r="D96" s="187"/>
      <c r="E96" s="187"/>
      <c r="F96" s="187"/>
      <c r="G96" s="189"/>
      <c r="H96" s="48"/>
      <c r="I96" s="139"/>
      <c r="J96" s="187"/>
      <c r="K96" s="187"/>
      <c r="L96" s="187"/>
      <c r="M96" s="187"/>
      <c r="N96" s="187"/>
      <c r="O96" s="187"/>
      <c r="P96" s="187"/>
      <c r="Q96" s="139"/>
      <c r="R96" s="188"/>
      <c r="S96" s="187"/>
      <c r="T96" s="187"/>
      <c r="U96" s="49"/>
      <c r="V96" s="49"/>
      <c r="W96" s="201"/>
      <c r="X96" s="49"/>
      <c r="Y96" s="139"/>
      <c r="Z96" s="187"/>
      <c r="AA96" s="289"/>
      <c r="AB96" s="289"/>
      <c r="AE96" s="291"/>
      <c r="AF96" s="292"/>
      <c r="AG96" s="139"/>
      <c r="AH96" s="49"/>
      <c r="AI96" s="49"/>
      <c r="AJ96" s="49"/>
      <c r="AK96" s="49"/>
      <c r="AL96" s="49"/>
      <c r="AM96" s="49"/>
      <c r="AN96" s="49"/>
      <c r="AO96" s="139"/>
      <c r="AP96" s="49"/>
      <c r="AQ96" s="49"/>
      <c r="AR96" s="49"/>
      <c r="AS96" s="49"/>
      <c r="AT96" s="49"/>
      <c r="AU96" s="49"/>
      <c r="AV96" s="49"/>
      <c r="AW96" s="139"/>
      <c r="AX96" s="49"/>
      <c r="AY96" s="187"/>
      <c r="AZ96" s="187"/>
      <c r="BA96" s="187"/>
      <c r="BB96" s="187"/>
      <c r="BC96" s="187"/>
      <c r="BD96" s="49"/>
      <c r="BE96" s="139"/>
      <c r="BF96" s="49"/>
      <c r="BG96" s="49"/>
      <c r="BH96" s="49"/>
      <c r="BI96" s="49"/>
      <c r="BJ96" s="49"/>
      <c r="BK96" s="49"/>
      <c r="BL96" s="49"/>
      <c r="BM96" s="139"/>
      <c r="BN96" s="187"/>
      <c r="BO96" s="187"/>
      <c r="BP96" s="187"/>
      <c r="BQ96" s="187"/>
      <c r="BR96" s="187"/>
      <c r="BS96" s="187"/>
      <c r="BT96" s="49"/>
      <c r="BU96" s="139"/>
      <c r="CB96" s="67"/>
      <c r="CC96" s="139"/>
      <c r="CD96" s="49"/>
      <c r="CE96" s="49"/>
      <c r="CF96" s="49"/>
      <c r="CG96" s="49"/>
      <c r="CH96" s="49"/>
      <c r="CI96" s="49"/>
      <c r="CJ96" s="49"/>
      <c r="CK96" s="139"/>
      <c r="CL96" s="49"/>
      <c r="CM96" s="49"/>
      <c r="CN96" s="49"/>
      <c r="CO96" s="49"/>
      <c r="CP96" s="49"/>
      <c r="CQ96" s="251"/>
      <c r="CR96" s="48"/>
      <c r="CS96" s="84"/>
      <c r="CT96" s="84"/>
      <c r="CU96" s="84"/>
      <c r="CV96" s="84"/>
      <c r="CW96" s="84"/>
      <c r="CX96" s="84"/>
      <c r="CY96" s="84"/>
      <c r="CZ96" s="84"/>
      <c r="DA96" s="84"/>
      <c r="DB96" s="84"/>
      <c r="DC96" s="61"/>
      <c r="DD96" s="61"/>
      <c r="DE96" s="61"/>
      <c r="DF96" s="61"/>
      <c r="DG96" s="61"/>
      <c r="DH96" s="61"/>
      <c r="DI96" s="84"/>
      <c r="DJ96" s="84"/>
      <c r="DK96" s="84"/>
      <c r="DL96" s="84"/>
      <c r="DM96" s="84"/>
      <c r="DN96" s="84"/>
      <c r="DO96" s="84"/>
    </row>
    <row r="97" spans="1:119" s="290" customFormat="1">
      <c r="A97" s="139"/>
      <c r="B97" s="187"/>
      <c r="C97" s="187"/>
      <c r="D97" s="187"/>
      <c r="E97" s="187"/>
      <c r="F97" s="187"/>
      <c r="G97" s="189"/>
      <c r="H97" s="48"/>
      <c r="I97" s="139"/>
      <c r="J97" s="187"/>
      <c r="K97" s="187"/>
      <c r="L97" s="187"/>
      <c r="M97" s="187"/>
      <c r="N97" s="187"/>
      <c r="O97" s="187"/>
      <c r="P97" s="187"/>
      <c r="Q97" s="139"/>
      <c r="R97" s="188"/>
      <c r="S97" s="187"/>
      <c r="T97" s="187"/>
      <c r="U97" s="49"/>
      <c r="V97" s="49"/>
      <c r="W97" s="201"/>
      <c r="X97" s="49"/>
      <c r="Y97" s="139"/>
      <c r="Z97" s="187"/>
      <c r="AA97" s="289"/>
      <c r="AB97" s="289"/>
      <c r="AE97" s="291"/>
      <c r="AF97" s="292"/>
      <c r="AG97" s="139"/>
      <c r="AH97" s="49"/>
      <c r="AI97" s="49"/>
      <c r="AJ97" s="49"/>
      <c r="AK97" s="49"/>
      <c r="AL97" s="49"/>
      <c r="AM97" s="49"/>
      <c r="AN97" s="49"/>
      <c r="AO97" s="139"/>
      <c r="AP97" s="49"/>
      <c r="AQ97" s="49"/>
      <c r="AR97" s="49"/>
      <c r="AS97" s="49"/>
      <c r="AT97" s="49"/>
      <c r="AU97" s="49"/>
      <c r="AV97" s="49"/>
      <c r="AW97" s="139"/>
      <c r="AX97" s="49"/>
      <c r="AY97" s="187"/>
      <c r="AZ97" s="187"/>
      <c r="BA97" s="187"/>
      <c r="BB97" s="187"/>
      <c r="BC97" s="187"/>
      <c r="BD97" s="49"/>
      <c r="BE97" s="139"/>
      <c r="BF97" s="49"/>
      <c r="BG97" s="49"/>
      <c r="BH97" s="49"/>
      <c r="BI97" s="49"/>
      <c r="BJ97" s="49"/>
      <c r="BK97" s="49"/>
      <c r="BL97" s="49"/>
      <c r="BM97" s="139"/>
      <c r="BN97" s="187"/>
      <c r="BO97" s="187"/>
      <c r="BP97" s="187"/>
      <c r="BQ97" s="187"/>
      <c r="BR97" s="187"/>
      <c r="BS97" s="187"/>
      <c r="BT97" s="49"/>
      <c r="BU97" s="139"/>
      <c r="CB97" s="67"/>
      <c r="CC97" s="139"/>
      <c r="CD97" s="49"/>
      <c r="CE97" s="49"/>
      <c r="CF97" s="49"/>
      <c r="CG97" s="49"/>
      <c r="CH97" s="49"/>
      <c r="CI97" s="49"/>
      <c r="CJ97" s="49"/>
      <c r="CK97" s="139"/>
      <c r="CL97" s="49"/>
      <c r="CM97" s="49"/>
      <c r="CN97" s="49"/>
      <c r="CO97" s="49"/>
      <c r="CP97" s="49"/>
      <c r="CQ97" s="251"/>
      <c r="CR97" s="48"/>
      <c r="CS97" s="84"/>
      <c r="CT97" s="84"/>
      <c r="CU97" s="84"/>
      <c r="CV97" s="84"/>
      <c r="CW97" s="84"/>
      <c r="CX97" s="84"/>
      <c r="CY97" s="84"/>
      <c r="CZ97" s="84"/>
      <c r="DA97" s="84"/>
      <c r="DB97" s="84"/>
      <c r="DC97" s="61"/>
      <c r="DD97" s="61"/>
      <c r="DE97" s="61"/>
      <c r="DF97" s="61"/>
      <c r="DG97" s="61"/>
      <c r="DH97" s="61"/>
      <c r="DI97" s="84"/>
      <c r="DJ97" s="84"/>
      <c r="DK97" s="84"/>
      <c r="DL97" s="84"/>
      <c r="DM97" s="84"/>
      <c r="DN97" s="84"/>
      <c r="DO97" s="84"/>
    </row>
    <row r="98" spans="1:119" s="290" customFormat="1">
      <c r="A98" s="139"/>
      <c r="B98" s="187"/>
      <c r="C98" s="187"/>
      <c r="D98" s="187"/>
      <c r="E98" s="187"/>
      <c r="F98" s="187"/>
      <c r="G98" s="189"/>
      <c r="H98" s="48"/>
      <c r="I98" s="139"/>
      <c r="J98" s="187"/>
      <c r="K98" s="187"/>
      <c r="L98" s="187"/>
      <c r="M98" s="187"/>
      <c r="N98" s="187"/>
      <c r="O98" s="187"/>
      <c r="P98" s="187"/>
      <c r="Q98" s="139"/>
      <c r="R98" s="188"/>
      <c r="S98" s="187"/>
      <c r="T98" s="187"/>
      <c r="U98" s="49"/>
      <c r="V98" s="49"/>
      <c r="W98" s="201"/>
      <c r="X98" s="49"/>
      <c r="Y98" s="139"/>
      <c r="Z98" s="187"/>
      <c r="AA98" s="289"/>
      <c r="AB98" s="289"/>
      <c r="AE98" s="291"/>
      <c r="AF98" s="292"/>
      <c r="AG98" s="139"/>
      <c r="AH98" s="49"/>
      <c r="AI98" s="49"/>
      <c r="AJ98" s="49"/>
      <c r="AK98" s="49"/>
      <c r="AL98" s="49"/>
      <c r="AM98" s="49"/>
      <c r="AN98" s="49"/>
      <c r="AO98" s="139"/>
      <c r="AP98" s="49"/>
      <c r="AQ98" s="49"/>
      <c r="AR98" s="49"/>
      <c r="AS98" s="49"/>
      <c r="AT98" s="49"/>
      <c r="AU98" s="49"/>
      <c r="AV98" s="49"/>
      <c r="AW98" s="139"/>
      <c r="AX98" s="49"/>
      <c r="AY98" s="187"/>
      <c r="AZ98" s="187"/>
      <c r="BA98" s="187"/>
      <c r="BB98" s="187"/>
      <c r="BC98" s="187"/>
      <c r="BD98" s="49"/>
      <c r="BE98" s="139"/>
      <c r="BF98" s="49"/>
      <c r="BG98" s="49"/>
      <c r="BH98" s="49"/>
      <c r="BI98" s="49"/>
      <c r="BJ98" s="49"/>
      <c r="BK98" s="49"/>
      <c r="BL98" s="49"/>
      <c r="BM98" s="139"/>
      <c r="BN98" s="187"/>
      <c r="BO98" s="187"/>
      <c r="BP98" s="187"/>
      <c r="BQ98" s="187"/>
      <c r="BR98" s="187"/>
      <c r="BS98" s="187"/>
      <c r="BT98" s="49"/>
      <c r="BU98" s="139"/>
      <c r="CB98" s="67"/>
      <c r="CC98" s="139"/>
      <c r="CD98" s="49"/>
      <c r="CE98" s="49"/>
      <c r="CF98" s="49"/>
      <c r="CG98" s="49"/>
      <c r="CH98" s="49"/>
      <c r="CI98" s="49"/>
      <c r="CJ98" s="49"/>
      <c r="CK98" s="139"/>
      <c r="CL98" s="49"/>
      <c r="CM98" s="49"/>
      <c r="CN98" s="49"/>
      <c r="CO98" s="49"/>
      <c r="CP98" s="49"/>
      <c r="CQ98" s="251"/>
      <c r="CR98" s="48"/>
      <c r="CS98" s="84"/>
      <c r="CT98" s="84"/>
      <c r="CU98" s="84"/>
      <c r="CV98" s="84"/>
      <c r="CW98" s="84"/>
      <c r="CX98" s="84"/>
      <c r="CY98" s="84"/>
      <c r="CZ98" s="84"/>
      <c r="DA98" s="84"/>
      <c r="DB98" s="84"/>
      <c r="DC98" s="61"/>
      <c r="DD98" s="61"/>
      <c r="DE98" s="61"/>
      <c r="DF98" s="61"/>
      <c r="DG98" s="61"/>
      <c r="DH98" s="61"/>
      <c r="DI98" s="84"/>
      <c r="DJ98" s="84"/>
      <c r="DK98" s="84"/>
      <c r="DL98" s="84"/>
      <c r="DM98" s="84"/>
      <c r="DN98" s="84"/>
      <c r="DO98" s="84"/>
    </row>
    <row r="99" spans="1:119" s="290" customFormat="1">
      <c r="A99" s="139"/>
      <c r="B99" s="187"/>
      <c r="C99" s="187"/>
      <c r="D99" s="187"/>
      <c r="E99" s="187"/>
      <c r="F99" s="187"/>
      <c r="G99" s="189"/>
      <c r="H99" s="48"/>
      <c r="I99" s="139"/>
      <c r="J99" s="187"/>
      <c r="K99" s="187"/>
      <c r="L99" s="187"/>
      <c r="M99" s="187"/>
      <c r="N99" s="187"/>
      <c r="O99" s="187"/>
      <c r="P99" s="187"/>
      <c r="Q99" s="139"/>
      <c r="R99" s="188"/>
      <c r="S99" s="187"/>
      <c r="T99" s="187"/>
      <c r="U99" s="49"/>
      <c r="V99" s="49"/>
      <c r="W99" s="201"/>
      <c r="X99" s="49"/>
      <c r="Y99" s="139"/>
      <c r="Z99" s="187"/>
      <c r="AA99" s="289"/>
      <c r="AB99" s="289"/>
      <c r="AE99" s="291"/>
      <c r="AF99" s="292"/>
      <c r="AG99" s="139"/>
      <c r="AH99" s="49"/>
      <c r="AI99" s="49"/>
      <c r="AJ99" s="49"/>
      <c r="AK99" s="49"/>
      <c r="AL99" s="49"/>
      <c r="AM99" s="49"/>
      <c r="AN99" s="49"/>
      <c r="AO99" s="139"/>
      <c r="AP99" s="49"/>
      <c r="AQ99" s="49"/>
      <c r="AR99" s="49"/>
      <c r="AS99" s="49"/>
      <c r="AT99" s="49"/>
      <c r="AU99" s="49"/>
      <c r="AV99" s="49"/>
      <c r="AW99" s="139"/>
      <c r="AX99" s="49"/>
      <c r="AY99" s="187"/>
      <c r="AZ99" s="187"/>
      <c r="BA99" s="187"/>
      <c r="BB99" s="187"/>
      <c r="BC99" s="187"/>
      <c r="BD99" s="49"/>
      <c r="BE99" s="139"/>
      <c r="BF99" s="49"/>
      <c r="BG99" s="49"/>
      <c r="BH99" s="49"/>
      <c r="BI99" s="49"/>
      <c r="BJ99" s="49"/>
      <c r="BK99" s="49"/>
      <c r="BL99" s="49"/>
      <c r="BM99" s="139"/>
      <c r="BN99" s="187"/>
      <c r="BO99" s="187"/>
      <c r="BP99" s="187"/>
      <c r="BQ99" s="187"/>
      <c r="BR99" s="187"/>
      <c r="BS99" s="187"/>
      <c r="BT99" s="49"/>
      <c r="BU99" s="139"/>
      <c r="CB99" s="67"/>
      <c r="CC99" s="139"/>
      <c r="CD99" s="49"/>
      <c r="CE99" s="49"/>
      <c r="CF99" s="49"/>
      <c r="CG99" s="49"/>
      <c r="CH99" s="49"/>
      <c r="CI99" s="49"/>
      <c r="CJ99" s="49"/>
      <c r="CK99" s="139"/>
      <c r="CL99" s="49"/>
      <c r="CM99" s="49"/>
      <c r="CN99" s="49"/>
      <c r="CO99" s="49"/>
      <c r="CP99" s="49"/>
      <c r="CQ99" s="251"/>
      <c r="CR99" s="48"/>
      <c r="CS99" s="84"/>
      <c r="CT99" s="84"/>
      <c r="CU99" s="84"/>
      <c r="CV99" s="84"/>
      <c r="CW99" s="84"/>
      <c r="CX99" s="84"/>
      <c r="CY99" s="84"/>
      <c r="CZ99" s="84"/>
      <c r="DA99" s="84"/>
      <c r="DB99" s="84"/>
      <c r="DC99" s="61"/>
      <c r="DD99" s="61"/>
      <c r="DE99" s="61"/>
      <c r="DF99" s="61"/>
      <c r="DG99" s="61"/>
      <c r="DH99" s="61"/>
      <c r="DI99" s="84"/>
      <c r="DJ99" s="84"/>
      <c r="DK99" s="84"/>
      <c r="DL99" s="84"/>
      <c r="DM99" s="84"/>
      <c r="DN99" s="84"/>
      <c r="DO99" s="84"/>
    </row>
    <row r="100" spans="1:119" s="290" customFormat="1">
      <c r="A100" s="139"/>
      <c r="B100" s="187"/>
      <c r="C100" s="187"/>
      <c r="D100" s="187"/>
      <c r="E100" s="187"/>
      <c r="F100" s="187"/>
      <c r="G100" s="189"/>
      <c r="H100" s="48"/>
      <c r="I100" s="139"/>
      <c r="J100" s="187"/>
      <c r="K100" s="187"/>
      <c r="L100" s="187"/>
      <c r="M100" s="187"/>
      <c r="N100" s="187"/>
      <c r="O100" s="187"/>
      <c r="P100" s="187"/>
      <c r="Q100" s="139"/>
      <c r="R100" s="188"/>
      <c r="S100" s="187"/>
      <c r="T100" s="187"/>
      <c r="U100" s="49"/>
      <c r="V100" s="49"/>
      <c r="W100" s="201"/>
      <c r="X100" s="49"/>
      <c r="Y100" s="139"/>
      <c r="Z100" s="187"/>
      <c r="AA100" s="289"/>
      <c r="AB100" s="289"/>
      <c r="AE100" s="291"/>
      <c r="AF100" s="292"/>
      <c r="AG100" s="139"/>
      <c r="AH100" s="49"/>
      <c r="AI100" s="49"/>
      <c r="AJ100" s="49"/>
      <c r="AK100" s="49"/>
      <c r="AL100" s="49"/>
      <c r="AM100" s="49"/>
      <c r="AN100" s="49"/>
      <c r="AO100" s="139"/>
      <c r="AP100" s="49"/>
      <c r="AQ100" s="49"/>
      <c r="AR100" s="49"/>
      <c r="AS100" s="49"/>
      <c r="AT100" s="49"/>
      <c r="AU100" s="49"/>
      <c r="AV100" s="49"/>
      <c r="AW100" s="139"/>
      <c r="AX100" s="49"/>
      <c r="AY100" s="187"/>
      <c r="AZ100" s="187"/>
      <c r="BA100" s="187"/>
      <c r="BB100" s="187"/>
      <c r="BC100" s="187"/>
      <c r="BD100" s="49"/>
      <c r="BE100" s="139"/>
      <c r="BF100" s="49"/>
      <c r="BG100" s="49"/>
      <c r="BH100" s="49"/>
      <c r="BI100" s="49"/>
      <c r="BJ100" s="49"/>
      <c r="BK100" s="49"/>
      <c r="BL100" s="49"/>
      <c r="BM100" s="139"/>
      <c r="BN100" s="187"/>
      <c r="BO100" s="187"/>
      <c r="BP100" s="187"/>
      <c r="BQ100" s="187"/>
      <c r="BR100" s="187"/>
      <c r="BS100" s="187"/>
      <c r="BT100" s="49"/>
      <c r="BU100" s="139"/>
      <c r="CB100" s="67"/>
      <c r="CC100" s="139"/>
      <c r="CD100" s="49"/>
      <c r="CE100" s="49"/>
      <c r="CF100" s="49"/>
      <c r="CG100" s="49"/>
      <c r="CH100" s="49"/>
      <c r="CI100" s="49"/>
      <c r="CJ100" s="49"/>
      <c r="CK100" s="139"/>
      <c r="CL100" s="49"/>
      <c r="CM100" s="49"/>
      <c r="CN100" s="49"/>
      <c r="CO100" s="49"/>
      <c r="CP100" s="49"/>
      <c r="CQ100" s="251"/>
      <c r="CR100" s="48"/>
      <c r="CS100" s="84"/>
      <c r="CT100" s="84"/>
      <c r="CU100" s="84"/>
      <c r="CV100" s="84"/>
      <c r="CW100" s="84"/>
      <c r="CX100" s="84"/>
      <c r="CY100" s="84"/>
      <c r="CZ100" s="84"/>
      <c r="DA100" s="84"/>
      <c r="DB100" s="84"/>
      <c r="DC100" s="61"/>
      <c r="DD100" s="61"/>
      <c r="DE100" s="61"/>
      <c r="DF100" s="61"/>
      <c r="DG100" s="61"/>
      <c r="DH100" s="61"/>
      <c r="DI100" s="84"/>
      <c r="DJ100" s="84"/>
      <c r="DK100" s="84"/>
      <c r="DL100" s="84"/>
      <c r="DM100" s="84"/>
      <c r="DN100" s="84"/>
      <c r="DO100" s="84"/>
    </row>
    <row r="101" spans="1:119" s="290" customFormat="1">
      <c r="A101" s="139"/>
      <c r="B101" s="187"/>
      <c r="C101" s="187"/>
      <c r="D101" s="187"/>
      <c r="E101" s="187"/>
      <c r="F101" s="187"/>
      <c r="G101" s="189"/>
      <c r="H101" s="48"/>
      <c r="I101" s="139"/>
      <c r="J101" s="187"/>
      <c r="K101" s="187"/>
      <c r="L101" s="187"/>
      <c r="M101" s="187"/>
      <c r="N101" s="187"/>
      <c r="O101" s="187"/>
      <c r="P101" s="187"/>
      <c r="Q101" s="139"/>
      <c r="R101" s="188"/>
      <c r="S101" s="187"/>
      <c r="T101" s="187"/>
      <c r="U101" s="49"/>
      <c r="V101" s="49"/>
      <c r="W101" s="201"/>
      <c r="X101" s="49"/>
      <c r="Y101" s="139"/>
      <c r="Z101" s="187"/>
      <c r="AA101" s="289"/>
      <c r="AB101" s="289"/>
      <c r="AE101" s="291"/>
      <c r="AF101" s="292"/>
      <c r="AG101" s="139"/>
      <c r="AH101" s="49"/>
      <c r="AI101" s="49"/>
      <c r="AJ101" s="49"/>
      <c r="AK101" s="49"/>
      <c r="AL101" s="49"/>
      <c r="AM101" s="49"/>
      <c r="AN101" s="49"/>
      <c r="AO101" s="139"/>
      <c r="AP101" s="49"/>
      <c r="AQ101" s="49"/>
      <c r="AR101" s="49"/>
      <c r="AS101" s="49"/>
      <c r="AT101" s="49"/>
      <c r="AU101" s="49"/>
      <c r="AV101" s="49"/>
      <c r="AW101" s="139"/>
      <c r="AX101" s="49"/>
      <c r="AY101" s="187"/>
      <c r="AZ101" s="187"/>
      <c r="BA101" s="187"/>
      <c r="BB101" s="187"/>
      <c r="BC101" s="187"/>
      <c r="BD101" s="49"/>
      <c r="BE101" s="139"/>
      <c r="BF101" s="49"/>
      <c r="BG101" s="49"/>
      <c r="BH101" s="49"/>
      <c r="BI101" s="49"/>
      <c r="BJ101" s="49"/>
      <c r="BK101" s="49"/>
      <c r="BL101" s="49"/>
      <c r="BM101" s="139"/>
      <c r="BN101" s="187"/>
      <c r="BO101" s="187"/>
      <c r="BP101" s="187"/>
      <c r="BQ101" s="187"/>
      <c r="BR101" s="187"/>
      <c r="BS101" s="187"/>
      <c r="BT101" s="49"/>
      <c r="BU101" s="139"/>
      <c r="CB101" s="67"/>
      <c r="CC101" s="139"/>
      <c r="CD101" s="49"/>
      <c r="CE101" s="49"/>
      <c r="CF101" s="49"/>
      <c r="CG101" s="49"/>
      <c r="CH101" s="49"/>
      <c r="CI101" s="49"/>
      <c r="CJ101" s="49"/>
      <c r="CK101" s="139"/>
      <c r="CL101" s="49"/>
      <c r="CM101" s="49"/>
      <c r="CN101" s="49"/>
      <c r="CO101" s="49"/>
      <c r="CP101" s="49"/>
      <c r="CQ101" s="251"/>
      <c r="CR101" s="48"/>
      <c r="CS101" s="84"/>
      <c r="CT101" s="84"/>
      <c r="CU101" s="84"/>
      <c r="CV101" s="84"/>
      <c r="CW101" s="84"/>
      <c r="CX101" s="84"/>
      <c r="CY101" s="84"/>
      <c r="CZ101" s="84"/>
      <c r="DA101" s="84"/>
      <c r="DB101" s="84"/>
      <c r="DC101" s="61"/>
      <c r="DD101" s="61"/>
      <c r="DE101" s="61"/>
      <c r="DF101" s="61"/>
      <c r="DG101" s="61"/>
      <c r="DH101" s="61"/>
      <c r="DI101" s="84"/>
      <c r="DJ101" s="84"/>
      <c r="DK101" s="84"/>
      <c r="DL101" s="84"/>
      <c r="DM101" s="84"/>
      <c r="DN101" s="84"/>
      <c r="DO101" s="84"/>
    </row>
    <row r="102" spans="1:119" s="290" customFormat="1">
      <c r="A102" s="139"/>
      <c r="B102" s="187"/>
      <c r="C102" s="187"/>
      <c r="D102" s="187"/>
      <c r="E102" s="187"/>
      <c r="F102" s="187"/>
      <c r="G102" s="189"/>
      <c r="H102" s="48"/>
      <c r="I102" s="139"/>
      <c r="J102" s="187"/>
      <c r="K102" s="187"/>
      <c r="L102" s="187"/>
      <c r="M102" s="187"/>
      <c r="N102" s="187"/>
      <c r="O102" s="187"/>
      <c r="P102" s="187"/>
      <c r="Q102" s="139"/>
      <c r="R102" s="188"/>
      <c r="S102" s="187"/>
      <c r="T102" s="187"/>
      <c r="U102" s="49"/>
      <c r="V102" s="49"/>
      <c r="W102" s="201"/>
      <c r="X102" s="49"/>
      <c r="Y102" s="139"/>
      <c r="Z102" s="187"/>
      <c r="AA102" s="289"/>
      <c r="AB102" s="289"/>
      <c r="AE102" s="291"/>
      <c r="AF102" s="292"/>
      <c r="AG102" s="139"/>
      <c r="AH102" s="49"/>
      <c r="AI102" s="49"/>
      <c r="AJ102" s="49"/>
      <c r="AK102" s="49"/>
      <c r="AL102" s="49"/>
      <c r="AM102" s="49"/>
      <c r="AN102" s="49"/>
      <c r="AO102" s="139"/>
      <c r="AP102" s="49"/>
      <c r="AQ102" s="49"/>
      <c r="AR102" s="49"/>
      <c r="AS102" s="49"/>
      <c r="AT102" s="49"/>
      <c r="AU102" s="49"/>
      <c r="AV102" s="49"/>
      <c r="AW102" s="139"/>
      <c r="AX102" s="49"/>
      <c r="AY102" s="187"/>
      <c r="AZ102" s="187"/>
      <c r="BA102" s="187"/>
      <c r="BB102" s="187"/>
      <c r="BC102" s="187"/>
      <c r="BD102" s="49"/>
      <c r="BE102" s="139"/>
      <c r="BF102" s="49"/>
      <c r="BG102" s="49"/>
      <c r="BH102" s="49"/>
      <c r="BI102" s="49"/>
      <c r="BJ102" s="49"/>
      <c r="BK102" s="49"/>
      <c r="BL102" s="49"/>
      <c r="BM102" s="139"/>
      <c r="BN102" s="187"/>
      <c r="BO102" s="187"/>
      <c r="BP102" s="187"/>
      <c r="BQ102" s="187"/>
      <c r="BR102" s="187"/>
      <c r="BS102" s="187"/>
      <c r="BT102" s="49"/>
      <c r="BU102" s="139"/>
      <c r="CB102" s="67"/>
      <c r="CC102" s="139"/>
      <c r="CD102" s="49"/>
      <c r="CE102" s="49"/>
      <c r="CF102" s="49"/>
      <c r="CG102" s="49"/>
      <c r="CH102" s="49"/>
      <c r="CI102" s="49"/>
      <c r="CJ102" s="49"/>
      <c r="CK102" s="139"/>
      <c r="CL102" s="49"/>
      <c r="CM102" s="49"/>
      <c r="CN102" s="49"/>
      <c r="CO102" s="49"/>
      <c r="CP102" s="49"/>
      <c r="CQ102" s="251"/>
      <c r="CR102" s="48"/>
      <c r="CS102" s="84"/>
      <c r="CT102" s="84"/>
      <c r="CU102" s="84"/>
      <c r="CV102" s="84"/>
      <c r="CW102" s="84"/>
      <c r="CX102" s="84"/>
      <c r="CY102" s="84"/>
      <c r="CZ102" s="84"/>
      <c r="DA102" s="84"/>
      <c r="DB102" s="84"/>
      <c r="DC102" s="61"/>
      <c r="DD102" s="61"/>
      <c r="DE102" s="61"/>
      <c r="DF102" s="61"/>
      <c r="DG102" s="61"/>
      <c r="DH102" s="61"/>
      <c r="DI102" s="84"/>
      <c r="DJ102" s="84"/>
      <c r="DK102" s="84"/>
      <c r="DL102" s="84"/>
      <c r="DM102" s="84"/>
      <c r="DN102" s="84"/>
      <c r="DO102" s="84"/>
    </row>
    <row r="103" spans="1:119" s="290" customFormat="1">
      <c r="A103" s="139"/>
      <c r="B103" s="187"/>
      <c r="C103" s="187"/>
      <c r="D103" s="187"/>
      <c r="E103" s="187"/>
      <c r="F103" s="187"/>
      <c r="G103" s="189"/>
      <c r="H103" s="48"/>
      <c r="I103" s="139"/>
      <c r="J103" s="187"/>
      <c r="K103" s="187"/>
      <c r="L103" s="187"/>
      <c r="M103" s="187"/>
      <c r="N103" s="187"/>
      <c r="O103" s="187"/>
      <c r="P103" s="187"/>
      <c r="Q103" s="139"/>
      <c r="R103" s="188"/>
      <c r="S103" s="187"/>
      <c r="T103" s="187"/>
      <c r="U103" s="49"/>
      <c r="V103" s="49"/>
      <c r="W103" s="201"/>
      <c r="X103" s="49"/>
      <c r="Y103" s="139"/>
      <c r="Z103" s="187"/>
      <c r="AA103" s="289"/>
      <c r="AB103" s="289"/>
      <c r="AE103" s="291"/>
      <c r="AF103" s="292"/>
      <c r="AG103" s="139"/>
      <c r="AH103" s="49"/>
      <c r="AI103" s="49"/>
      <c r="AJ103" s="49"/>
      <c r="AK103" s="49"/>
      <c r="AL103" s="49"/>
      <c r="AM103" s="49"/>
      <c r="AN103" s="49"/>
      <c r="AO103" s="139"/>
      <c r="AP103" s="49"/>
      <c r="AQ103" s="49"/>
      <c r="AR103" s="49"/>
      <c r="AS103" s="49"/>
      <c r="AT103" s="49"/>
      <c r="AU103" s="49"/>
      <c r="AV103" s="49"/>
      <c r="AW103" s="139"/>
      <c r="AX103" s="49"/>
      <c r="AY103" s="187"/>
      <c r="AZ103" s="187"/>
      <c r="BA103" s="187"/>
      <c r="BB103" s="187"/>
      <c r="BC103" s="187"/>
      <c r="BD103" s="49"/>
      <c r="BE103" s="139"/>
      <c r="BF103" s="49"/>
      <c r="BG103" s="49"/>
      <c r="BH103" s="49"/>
      <c r="BI103" s="49"/>
      <c r="BJ103" s="49"/>
      <c r="BK103" s="49"/>
      <c r="BL103" s="49"/>
      <c r="BM103" s="139"/>
      <c r="BN103" s="187"/>
      <c r="BO103" s="187"/>
      <c r="BP103" s="187"/>
      <c r="BQ103" s="187"/>
      <c r="BR103" s="187"/>
      <c r="BS103" s="187"/>
      <c r="BT103" s="49"/>
      <c r="BU103" s="139"/>
      <c r="CB103" s="67"/>
      <c r="CC103" s="139"/>
      <c r="CD103" s="49"/>
      <c r="CE103" s="49"/>
      <c r="CF103" s="49"/>
      <c r="CG103" s="49"/>
      <c r="CH103" s="49"/>
      <c r="CI103" s="49"/>
      <c r="CJ103" s="49"/>
      <c r="CK103" s="139"/>
      <c r="CL103" s="49"/>
      <c r="CM103" s="49"/>
      <c r="CN103" s="49"/>
      <c r="CO103" s="49"/>
      <c r="CP103" s="49"/>
      <c r="CQ103" s="251"/>
      <c r="CR103" s="48"/>
      <c r="CS103" s="84"/>
      <c r="CT103" s="84"/>
      <c r="CU103" s="84"/>
      <c r="CV103" s="84"/>
      <c r="CW103" s="84"/>
      <c r="CX103" s="84"/>
      <c r="CY103" s="84"/>
      <c r="CZ103" s="84"/>
      <c r="DA103" s="84"/>
      <c r="DB103" s="84"/>
      <c r="DC103" s="61"/>
      <c r="DD103" s="61"/>
      <c r="DE103" s="61"/>
      <c r="DF103" s="61"/>
      <c r="DG103" s="61"/>
      <c r="DH103" s="61"/>
      <c r="DI103" s="84"/>
      <c r="DJ103" s="84"/>
      <c r="DK103" s="84"/>
      <c r="DL103" s="84"/>
      <c r="DM103" s="84"/>
      <c r="DN103" s="84"/>
      <c r="DO103" s="84"/>
    </row>
    <row r="104" spans="1:119" s="290" customFormat="1">
      <c r="A104" s="139"/>
      <c r="B104" s="187"/>
      <c r="C104" s="187"/>
      <c r="D104" s="187"/>
      <c r="E104" s="187"/>
      <c r="F104" s="187"/>
      <c r="G104" s="189"/>
      <c r="H104" s="48"/>
      <c r="I104" s="139"/>
      <c r="J104" s="187"/>
      <c r="K104" s="187"/>
      <c r="L104" s="187"/>
      <c r="M104" s="187"/>
      <c r="N104" s="187"/>
      <c r="O104" s="187"/>
      <c r="P104" s="187"/>
      <c r="Q104" s="139"/>
      <c r="R104" s="188"/>
      <c r="S104" s="187"/>
      <c r="T104" s="187"/>
      <c r="U104" s="49"/>
      <c r="V104" s="49"/>
      <c r="W104" s="201"/>
      <c r="X104" s="49"/>
      <c r="Y104" s="139"/>
      <c r="Z104" s="187"/>
      <c r="AA104" s="289"/>
      <c r="AB104" s="289"/>
      <c r="AE104" s="291"/>
      <c r="AF104" s="292"/>
      <c r="AG104" s="139"/>
      <c r="AH104" s="49"/>
      <c r="AI104" s="49"/>
      <c r="AJ104" s="49"/>
      <c r="AK104" s="49"/>
      <c r="AL104" s="49"/>
      <c r="AM104" s="49"/>
      <c r="AN104" s="49"/>
      <c r="AO104" s="139"/>
      <c r="AP104" s="49"/>
      <c r="AQ104" s="49"/>
      <c r="AR104" s="49"/>
      <c r="AS104" s="49"/>
      <c r="AT104" s="49"/>
      <c r="AU104" s="49"/>
      <c r="AV104" s="49"/>
      <c r="AW104" s="139"/>
      <c r="AX104" s="49"/>
      <c r="AY104" s="187"/>
      <c r="AZ104" s="187"/>
      <c r="BA104" s="187"/>
      <c r="BB104" s="187"/>
      <c r="BC104" s="187"/>
      <c r="BD104" s="49"/>
      <c r="BE104" s="139"/>
      <c r="BF104" s="49"/>
      <c r="BG104" s="49"/>
      <c r="BH104" s="49"/>
      <c r="BI104" s="49"/>
      <c r="BJ104" s="49"/>
      <c r="BK104" s="49"/>
      <c r="BL104" s="49"/>
      <c r="BM104" s="139"/>
      <c r="BN104" s="187"/>
      <c r="BO104" s="187"/>
      <c r="BP104" s="187"/>
      <c r="BQ104" s="187"/>
      <c r="BR104" s="187"/>
      <c r="BS104" s="187"/>
      <c r="BT104" s="49"/>
      <c r="BU104" s="139"/>
      <c r="CB104" s="67"/>
      <c r="CC104" s="139"/>
      <c r="CD104" s="49"/>
      <c r="CE104" s="49"/>
      <c r="CF104" s="49"/>
      <c r="CG104" s="49"/>
      <c r="CH104" s="49"/>
      <c r="CI104" s="49"/>
      <c r="CJ104" s="49"/>
      <c r="CK104" s="139"/>
      <c r="CL104" s="49"/>
      <c r="CM104" s="49"/>
      <c r="CN104" s="49"/>
      <c r="CO104" s="49"/>
      <c r="CP104" s="49"/>
      <c r="CQ104" s="251"/>
      <c r="CR104" s="48"/>
      <c r="CS104" s="84"/>
      <c r="CT104" s="84"/>
      <c r="CU104" s="84"/>
      <c r="CV104" s="84"/>
      <c r="CW104" s="84"/>
      <c r="CX104" s="84"/>
      <c r="CY104" s="84"/>
      <c r="CZ104" s="84"/>
      <c r="DA104" s="84"/>
      <c r="DB104" s="84"/>
      <c r="DC104" s="61"/>
      <c r="DD104" s="61"/>
      <c r="DE104" s="61"/>
      <c r="DF104" s="61"/>
      <c r="DG104" s="61"/>
      <c r="DH104" s="61"/>
      <c r="DI104" s="84"/>
      <c r="DJ104" s="84"/>
      <c r="DK104" s="84"/>
      <c r="DL104" s="84"/>
      <c r="DM104" s="84"/>
      <c r="DN104" s="84"/>
      <c r="DO104" s="84"/>
    </row>
    <row r="105" spans="1:119" s="290" customFormat="1">
      <c r="A105" s="139"/>
      <c r="B105" s="187"/>
      <c r="C105" s="187"/>
      <c r="D105" s="187"/>
      <c r="E105" s="187"/>
      <c r="F105" s="187"/>
      <c r="G105" s="189"/>
      <c r="H105" s="48"/>
      <c r="I105" s="139"/>
      <c r="J105" s="187"/>
      <c r="K105" s="187"/>
      <c r="L105" s="187"/>
      <c r="M105" s="187"/>
      <c r="N105" s="187"/>
      <c r="O105" s="187"/>
      <c r="P105" s="187"/>
      <c r="Q105" s="139"/>
      <c r="R105" s="188"/>
      <c r="S105" s="187"/>
      <c r="T105" s="187"/>
      <c r="U105" s="49"/>
      <c r="V105" s="49"/>
      <c r="W105" s="201"/>
      <c r="X105" s="49"/>
      <c r="Y105" s="139"/>
      <c r="Z105" s="187"/>
      <c r="AA105" s="289"/>
      <c r="AB105" s="289"/>
      <c r="AE105" s="291"/>
      <c r="AF105" s="292"/>
      <c r="AG105" s="139"/>
      <c r="AH105" s="49"/>
      <c r="AI105" s="49"/>
      <c r="AJ105" s="49"/>
      <c r="AK105" s="49"/>
      <c r="AL105" s="49"/>
      <c r="AM105" s="49"/>
      <c r="AN105" s="49"/>
      <c r="AO105" s="139"/>
      <c r="AP105" s="49"/>
      <c r="AQ105" s="49"/>
      <c r="AR105" s="49"/>
      <c r="AS105" s="49"/>
      <c r="AT105" s="49"/>
      <c r="AU105" s="49"/>
      <c r="AV105" s="49"/>
      <c r="AW105" s="139"/>
      <c r="AX105" s="49"/>
      <c r="AY105" s="187"/>
      <c r="AZ105" s="187"/>
      <c r="BA105" s="187"/>
      <c r="BB105" s="187"/>
      <c r="BC105" s="187"/>
      <c r="BD105" s="49"/>
      <c r="BE105" s="139"/>
      <c r="BF105" s="49"/>
      <c r="BG105" s="49"/>
      <c r="BH105" s="49"/>
      <c r="BI105" s="49"/>
      <c r="BJ105" s="49"/>
      <c r="BK105" s="49"/>
      <c r="BL105" s="49"/>
      <c r="BM105" s="139"/>
      <c r="BN105" s="187"/>
      <c r="BO105" s="187"/>
      <c r="BP105" s="187"/>
      <c r="BQ105" s="187"/>
      <c r="BR105" s="187"/>
      <c r="BS105" s="187"/>
      <c r="BT105" s="49"/>
      <c r="BU105" s="139"/>
      <c r="CB105" s="67"/>
      <c r="CC105" s="139"/>
      <c r="CD105" s="49"/>
      <c r="CE105" s="49"/>
      <c r="CF105" s="49"/>
      <c r="CG105" s="49"/>
      <c r="CH105" s="49"/>
      <c r="CI105" s="49"/>
      <c r="CJ105" s="49"/>
      <c r="CK105" s="61"/>
      <c r="CL105" s="49"/>
      <c r="CM105" s="67"/>
      <c r="CN105" s="93"/>
      <c r="CO105" s="84"/>
      <c r="CP105" s="84"/>
      <c r="CQ105" s="128"/>
      <c r="CR105" s="130"/>
      <c r="CS105" s="84"/>
      <c r="CT105" s="84"/>
      <c r="CU105" s="84"/>
      <c r="CV105" s="84"/>
      <c r="CW105" s="84"/>
      <c r="CX105" s="84"/>
      <c r="CY105" s="84"/>
      <c r="CZ105" s="84"/>
      <c r="DA105" s="84"/>
      <c r="DB105" s="84"/>
      <c r="DC105" s="61"/>
      <c r="DD105" s="61"/>
      <c r="DE105" s="61"/>
      <c r="DF105" s="61"/>
      <c r="DG105" s="61"/>
      <c r="DH105" s="61"/>
      <c r="DI105" s="84"/>
      <c r="DJ105" s="84"/>
      <c r="DK105" s="84"/>
      <c r="DL105" s="84"/>
      <c r="DM105" s="84"/>
      <c r="DN105" s="84"/>
      <c r="DO105" s="84"/>
    </row>
    <row r="106" spans="1:119" s="290" customFormat="1">
      <c r="A106" s="139"/>
      <c r="B106" s="187"/>
      <c r="C106" s="187"/>
      <c r="D106" s="187"/>
      <c r="E106" s="187"/>
      <c r="F106" s="187"/>
      <c r="G106" s="189"/>
      <c r="H106" s="48"/>
      <c r="I106" s="139"/>
      <c r="J106" s="187"/>
      <c r="K106" s="187"/>
      <c r="L106" s="187"/>
      <c r="M106" s="187"/>
      <c r="N106" s="187"/>
      <c r="O106" s="187"/>
      <c r="P106" s="187"/>
      <c r="Q106" s="139"/>
      <c r="R106" s="188"/>
      <c r="S106" s="187"/>
      <c r="T106" s="187"/>
      <c r="U106" s="49"/>
      <c r="V106" s="49"/>
      <c r="W106" s="201"/>
      <c r="X106" s="49"/>
      <c r="Y106" s="139"/>
      <c r="Z106" s="187"/>
      <c r="AA106" s="289"/>
      <c r="AB106" s="289"/>
      <c r="AE106" s="291"/>
      <c r="AF106" s="292"/>
      <c r="AG106" s="139"/>
      <c r="AH106" s="49"/>
      <c r="AI106" s="49"/>
      <c r="AJ106" s="49"/>
      <c r="AK106" s="49"/>
      <c r="AL106" s="49"/>
      <c r="AM106" s="49"/>
      <c r="AN106" s="49"/>
      <c r="AO106" s="139"/>
      <c r="AP106" s="49"/>
      <c r="AQ106" s="49"/>
      <c r="AR106" s="49"/>
      <c r="AS106" s="49"/>
      <c r="AT106" s="49"/>
      <c r="AU106" s="49"/>
      <c r="AV106" s="49"/>
      <c r="AW106" s="139"/>
      <c r="AX106" s="49"/>
      <c r="AY106" s="187"/>
      <c r="AZ106" s="187"/>
      <c r="BA106" s="187"/>
      <c r="BB106" s="187"/>
      <c r="BC106" s="187"/>
      <c r="BD106" s="49"/>
      <c r="BE106" s="139"/>
      <c r="BF106" s="49"/>
      <c r="BG106" s="49"/>
      <c r="BH106" s="49"/>
      <c r="BI106" s="49"/>
      <c r="BJ106" s="49"/>
      <c r="BK106" s="49"/>
      <c r="BL106" s="49"/>
      <c r="BM106" s="139"/>
      <c r="BN106" s="187"/>
      <c r="BO106" s="187"/>
      <c r="BP106" s="187"/>
      <c r="BQ106" s="187"/>
      <c r="BR106" s="187"/>
      <c r="BS106" s="187"/>
      <c r="BT106" s="49"/>
      <c r="BU106" s="139"/>
      <c r="CB106" s="67"/>
      <c r="CC106" s="139"/>
      <c r="CD106" s="49"/>
      <c r="CE106" s="49"/>
      <c r="CF106" s="49"/>
      <c r="CG106" s="49"/>
      <c r="CH106" s="49"/>
      <c r="CI106" s="49"/>
      <c r="CJ106" s="49"/>
      <c r="CK106" s="61"/>
      <c r="CL106" s="49"/>
      <c r="CM106" s="67"/>
      <c r="CN106" s="93"/>
      <c r="CO106" s="84"/>
      <c r="CP106" s="84"/>
      <c r="CQ106" s="128"/>
      <c r="CR106" s="130"/>
      <c r="CS106" s="84"/>
      <c r="CT106" s="84"/>
      <c r="CU106" s="84"/>
      <c r="CV106" s="84"/>
      <c r="CW106" s="84"/>
      <c r="CX106" s="84"/>
      <c r="CY106" s="84"/>
      <c r="CZ106" s="84"/>
      <c r="DA106" s="84"/>
      <c r="DB106" s="84"/>
      <c r="DC106" s="61"/>
      <c r="DD106" s="61"/>
      <c r="DE106" s="61"/>
      <c r="DF106" s="61"/>
      <c r="DG106" s="61"/>
      <c r="DH106" s="61"/>
      <c r="DI106" s="84"/>
      <c r="DJ106" s="84"/>
      <c r="DK106" s="84"/>
      <c r="DL106" s="84"/>
      <c r="DM106" s="84"/>
      <c r="DN106" s="84"/>
      <c r="DO106" s="84"/>
    </row>
    <row r="107" spans="1:119" s="290" customFormat="1">
      <c r="A107" s="139"/>
      <c r="B107" s="187"/>
      <c r="C107" s="187"/>
      <c r="D107" s="187"/>
      <c r="E107" s="187"/>
      <c r="F107" s="187"/>
      <c r="G107" s="189"/>
      <c r="H107" s="48"/>
      <c r="I107" s="139"/>
      <c r="J107" s="187"/>
      <c r="K107" s="187"/>
      <c r="L107" s="187"/>
      <c r="M107" s="187"/>
      <c r="N107" s="187"/>
      <c r="O107" s="187"/>
      <c r="P107" s="187"/>
      <c r="Q107" s="139"/>
      <c r="R107" s="188"/>
      <c r="S107" s="187"/>
      <c r="T107" s="187"/>
      <c r="U107" s="49"/>
      <c r="V107" s="49"/>
      <c r="W107" s="201"/>
      <c r="X107" s="49"/>
      <c r="Y107" s="139"/>
      <c r="Z107" s="187"/>
      <c r="AA107" s="289"/>
      <c r="AB107" s="289"/>
      <c r="AE107" s="291"/>
      <c r="AF107" s="292"/>
      <c r="AG107" s="139"/>
      <c r="AH107" s="49"/>
      <c r="AI107" s="49"/>
      <c r="AJ107" s="49"/>
      <c r="AK107" s="49"/>
      <c r="AL107" s="49"/>
      <c r="AM107" s="49"/>
      <c r="AN107" s="49"/>
      <c r="AO107" s="139"/>
      <c r="AP107" s="49"/>
      <c r="AQ107" s="49"/>
      <c r="AR107" s="49"/>
      <c r="AS107" s="49"/>
      <c r="AT107" s="49"/>
      <c r="AU107" s="49"/>
      <c r="AV107" s="49"/>
      <c r="AW107" s="139"/>
      <c r="AX107" s="49"/>
      <c r="AY107" s="187"/>
      <c r="AZ107" s="187"/>
      <c r="BA107" s="187"/>
      <c r="BB107" s="187"/>
      <c r="BC107" s="187"/>
      <c r="BD107" s="49"/>
      <c r="BE107" s="139"/>
      <c r="BF107" s="49"/>
      <c r="BG107" s="49"/>
      <c r="BH107" s="49"/>
      <c r="BI107" s="49"/>
      <c r="BJ107" s="49"/>
      <c r="BK107" s="49"/>
      <c r="BL107" s="49"/>
      <c r="BM107" s="139"/>
      <c r="BN107" s="187"/>
      <c r="BO107" s="187"/>
      <c r="BP107" s="187"/>
      <c r="BQ107" s="187"/>
      <c r="BR107" s="187"/>
      <c r="BS107" s="187"/>
      <c r="BT107" s="49"/>
      <c r="BU107" s="139"/>
      <c r="CB107" s="67"/>
      <c r="CC107" s="139"/>
      <c r="CD107" s="49"/>
      <c r="CE107" s="49"/>
      <c r="CF107" s="49"/>
      <c r="CG107" s="49"/>
      <c r="CH107" s="49"/>
      <c r="CI107" s="49"/>
      <c r="CJ107" s="49"/>
      <c r="CK107" s="61"/>
      <c r="CL107" s="49"/>
      <c r="CM107" s="67"/>
      <c r="CN107" s="93"/>
      <c r="CO107" s="84"/>
      <c r="CP107" s="84"/>
      <c r="CQ107" s="128"/>
      <c r="CR107" s="130"/>
      <c r="CS107" s="84"/>
      <c r="CT107" s="84"/>
      <c r="CU107" s="84"/>
      <c r="CV107" s="84"/>
      <c r="CW107" s="84"/>
      <c r="CX107" s="84"/>
      <c r="CY107" s="84"/>
      <c r="CZ107" s="84"/>
      <c r="DA107" s="84"/>
      <c r="DB107" s="84"/>
      <c r="DC107" s="61"/>
      <c r="DD107" s="61"/>
      <c r="DE107" s="61"/>
      <c r="DF107" s="61"/>
      <c r="DG107" s="61"/>
      <c r="DH107" s="61"/>
      <c r="DI107" s="84"/>
      <c r="DJ107" s="84"/>
      <c r="DK107" s="84"/>
      <c r="DL107" s="84"/>
      <c r="DM107" s="84"/>
      <c r="DN107" s="84"/>
      <c r="DO107" s="84"/>
    </row>
    <row r="108" spans="1:119" s="290" customFormat="1">
      <c r="A108" s="139"/>
      <c r="B108" s="187"/>
      <c r="C108" s="187"/>
      <c r="D108" s="187"/>
      <c r="E108" s="187"/>
      <c r="F108" s="187"/>
      <c r="G108" s="189"/>
      <c r="H108" s="48"/>
      <c r="I108" s="139"/>
      <c r="J108" s="187"/>
      <c r="K108" s="187"/>
      <c r="L108" s="187"/>
      <c r="M108" s="187"/>
      <c r="N108" s="187"/>
      <c r="O108" s="187"/>
      <c r="P108" s="187"/>
      <c r="Q108" s="139"/>
      <c r="R108" s="188"/>
      <c r="S108" s="187"/>
      <c r="T108" s="187"/>
      <c r="U108" s="49"/>
      <c r="V108" s="49"/>
      <c r="W108" s="201"/>
      <c r="X108" s="49"/>
      <c r="Y108" s="139"/>
      <c r="Z108" s="187"/>
      <c r="AA108" s="289"/>
      <c r="AB108" s="289"/>
      <c r="AE108" s="291"/>
      <c r="AF108" s="292"/>
      <c r="AG108" s="139"/>
      <c r="AH108" s="49"/>
      <c r="AI108" s="49"/>
      <c r="AJ108" s="49"/>
      <c r="AK108" s="49"/>
      <c r="AL108" s="49"/>
      <c r="AM108" s="49"/>
      <c r="AN108" s="49"/>
      <c r="AO108" s="139"/>
      <c r="AP108" s="49"/>
      <c r="AQ108" s="49"/>
      <c r="AR108" s="49"/>
      <c r="AS108" s="49"/>
      <c r="AT108" s="49"/>
      <c r="AU108" s="49"/>
      <c r="AV108" s="49"/>
      <c r="AW108" s="139"/>
      <c r="AX108" s="49"/>
      <c r="AY108" s="187"/>
      <c r="AZ108" s="187"/>
      <c r="BA108" s="187"/>
      <c r="BB108" s="187"/>
      <c r="BC108" s="187"/>
      <c r="BD108" s="49"/>
      <c r="BE108" s="139"/>
      <c r="BF108" s="49"/>
      <c r="BG108" s="49"/>
      <c r="BH108" s="49"/>
      <c r="BI108" s="49"/>
      <c r="BJ108" s="49"/>
      <c r="BK108" s="49"/>
      <c r="BL108" s="49"/>
      <c r="BM108" s="139"/>
      <c r="BN108" s="187"/>
      <c r="BO108" s="187"/>
      <c r="BP108" s="187"/>
      <c r="BQ108" s="187"/>
      <c r="BR108" s="187"/>
      <c r="BS108" s="187"/>
      <c r="BT108" s="49"/>
      <c r="BU108" s="139"/>
      <c r="CB108" s="67"/>
      <c r="CC108" s="139"/>
      <c r="CD108" s="49"/>
      <c r="CE108" s="49"/>
      <c r="CF108" s="49"/>
      <c r="CG108" s="49"/>
      <c r="CH108" s="49"/>
      <c r="CI108" s="49"/>
      <c r="CJ108" s="49"/>
      <c r="CK108" s="61"/>
      <c r="CL108" s="49"/>
      <c r="CM108" s="67"/>
      <c r="CN108" s="93"/>
      <c r="CO108" s="84"/>
      <c r="CP108" s="84"/>
      <c r="CQ108" s="128"/>
      <c r="CR108" s="130"/>
      <c r="CS108" s="84"/>
      <c r="CT108" s="84"/>
      <c r="CU108" s="84"/>
      <c r="CV108" s="84"/>
      <c r="CW108" s="84"/>
      <c r="CX108" s="84"/>
      <c r="CY108" s="84"/>
      <c r="CZ108" s="84"/>
      <c r="DA108" s="84"/>
      <c r="DB108" s="84"/>
      <c r="DC108" s="61"/>
      <c r="DD108" s="61"/>
      <c r="DE108" s="61"/>
      <c r="DF108" s="61"/>
      <c r="DG108" s="61"/>
      <c r="DH108" s="61"/>
      <c r="DI108" s="84"/>
      <c r="DJ108" s="84"/>
      <c r="DK108" s="84"/>
      <c r="DL108" s="84"/>
      <c r="DM108" s="84"/>
      <c r="DN108" s="84"/>
      <c r="DO108" s="84"/>
    </row>
    <row r="109" spans="1:119" s="290" customFormat="1">
      <c r="A109" s="139"/>
      <c r="B109" s="187"/>
      <c r="C109" s="187"/>
      <c r="D109" s="187"/>
      <c r="E109" s="187"/>
      <c r="F109" s="187"/>
      <c r="G109" s="189"/>
      <c r="H109" s="48"/>
      <c r="I109" s="139"/>
      <c r="J109" s="187"/>
      <c r="K109" s="187"/>
      <c r="L109" s="187"/>
      <c r="M109" s="187"/>
      <c r="N109" s="187"/>
      <c r="O109" s="187"/>
      <c r="P109" s="187"/>
      <c r="Q109" s="139"/>
      <c r="R109" s="188"/>
      <c r="S109" s="187"/>
      <c r="T109" s="187"/>
      <c r="U109" s="49"/>
      <c r="V109" s="49"/>
      <c r="W109" s="201"/>
      <c r="X109" s="49"/>
      <c r="Y109" s="139"/>
      <c r="Z109" s="187"/>
      <c r="AA109" s="289"/>
      <c r="AB109" s="289"/>
      <c r="AE109" s="291"/>
      <c r="AF109" s="292"/>
      <c r="AG109" s="139"/>
      <c r="AH109" s="49"/>
      <c r="AI109" s="49"/>
      <c r="AJ109" s="49"/>
      <c r="AK109" s="49"/>
      <c r="AL109" s="49"/>
      <c r="AM109" s="49"/>
      <c r="AN109" s="49"/>
      <c r="AO109" s="139"/>
      <c r="AP109" s="49"/>
      <c r="AQ109" s="49"/>
      <c r="AR109" s="49"/>
      <c r="AS109" s="49"/>
      <c r="AT109" s="49"/>
      <c r="AU109" s="49"/>
      <c r="AV109" s="49"/>
      <c r="AW109" s="139"/>
      <c r="AX109" s="49"/>
      <c r="AY109" s="187"/>
      <c r="AZ109" s="187"/>
      <c r="BA109" s="187"/>
      <c r="BB109" s="187"/>
      <c r="BC109" s="187"/>
      <c r="BD109" s="49"/>
      <c r="BE109" s="139"/>
      <c r="BF109" s="49"/>
      <c r="BG109" s="49"/>
      <c r="BH109" s="49"/>
      <c r="BI109" s="49"/>
      <c r="BJ109" s="49"/>
      <c r="BK109" s="49"/>
      <c r="BL109" s="49"/>
      <c r="BM109" s="139"/>
      <c r="BN109" s="187"/>
      <c r="BO109" s="187"/>
      <c r="BP109" s="187"/>
      <c r="BQ109" s="187"/>
      <c r="BR109" s="187"/>
      <c r="BS109" s="187"/>
      <c r="BT109" s="49"/>
      <c r="BU109" s="139"/>
      <c r="CB109" s="67"/>
      <c r="CC109" s="139"/>
      <c r="CD109" s="49"/>
      <c r="CE109" s="49"/>
      <c r="CF109" s="49"/>
      <c r="CG109" s="49"/>
      <c r="CH109" s="49"/>
      <c r="CI109" s="49"/>
      <c r="CJ109" s="49"/>
      <c r="CK109" s="61"/>
      <c r="CL109" s="49"/>
      <c r="CM109" s="67"/>
      <c r="CN109" s="93"/>
      <c r="CO109" s="84"/>
      <c r="CP109" s="84"/>
      <c r="CQ109" s="128"/>
      <c r="CR109" s="130"/>
      <c r="CS109" s="84"/>
      <c r="CT109" s="84"/>
      <c r="CU109" s="84"/>
      <c r="CV109" s="84"/>
      <c r="CW109" s="84"/>
      <c r="CX109" s="84"/>
      <c r="CY109" s="84"/>
      <c r="CZ109" s="84"/>
      <c r="DA109" s="84"/>
      <c r="DB109" s="84"/>
      <c r="DC109" s="61"/>
      <c r="DD109" s="61"/>
      <c r="DE109" s="61"/>
      <c r="DF109" s="61"/>
      <c r="DG109" s="61"/>
      <c r="DH109" s="61"/>
      <c r="DI109" s="84"/>
      <c r="DJ109" s="84"/>
      <c r="DK109" s="84"/>
      <c r="DL109" s="84"/>
      <c r="DM109" s="84"/>
      <c r="DN109" s="84"/>
      <c r="DO109" s="84"/>
    </row>
    <row r="110" spans="1:119" s="290" customFormat="1">
      <c r="A110" s="139"/>
      <c r="B110" s="187"/>
      <c r="C110" s="187"/>
      <c r="D110" s="187"/>
      <c r="E110" s="187"/>
      <c r="F110" s="187"/>
      <c r="G110" s="189"/>
      <c r="H110" s="48"/>
      <c r="I110" s="139"/>
      <c r="J110" s="187"/>
      <c r="K110" s="187"/>
      <c r="L110" s="187"/>
      <c r="M110" s="187"/>
      <c r="N110" s="187"/>
      <c r="O110" s="187"/>
      <c r="P110" s="187"/>
      <c r="Q110" s="139"/>
      <c r="R110" s="188"/>
      <c r="S110" s="187"/>
      <c r="T110" s="187"/>
      <c r="U110" s="49"/>
      <c r="V110" s="49"/>
      <c r="W110" s="201"/>
      <c r="X110" s="49"/>
      <c r="Y110" s="139"/>
      <c r="Z110" s="187"/>
      <c r="AA110" s="289"/>
      <c r="AB110" s="289"/>
      <c r="AE110" s="291"/>
      <c r="AF110" s="292"/>
      <c r="AG110" s="139"/>
      <c r="AH110" s="49"/>
      <c r="AI110" s="49"/>
      <c r="AJ110" s="49"/>
      <c r="AK110" s="49"/>
      <c r="AL110" s="49"/>
      <c r="AM110" s="49"/>
      <c r="AN110" s="49"/>
      <c r="AO110" s="139"/>
      <c r="AP110" s="49"/>
      <c r="AQ110" s="49"/>
      <c r="AR110" s="49"/>
      <c r="AS110" s="49"/>
      <c r="AT110" s="49"/>
      <c r="AU110" s="49"/>
      <c r="AV110" s="49"/>
      <c r="AW110" s="139"/>
      <c r="AX110" s="49"/>
      <c r="AY110" s="187"/>
      <c r="AZ110" s="187"/>
      <c r="BA110" s="187"/>
      <c r="BB110" s="187"/>
      <c r="BC110" s="187"/>
      <c r="BD110" s="49"/>
      <c r="BE110" s="139"/>
      <c r="BF110" s="49"/>
      <c r="BG110" s="49"/>
      <c r="BH110" s="49"/>
      <c r="BI110" s="49"/>
      <c r="BJ110" s="49"/>
      <c r="BK110" s="49"/>
      <c r="BL110" s="49"/>
      <c r="BM110" s="139"/>
      <c r="BN110" s="187"/>
      <c r="BO110" s="187"/>
      <c r="BP110" s="187"/>
      <c r="BQ110" s="187"/>
      <c r="BR110" s="187"/>
      <c r="BS110" s="187"/>
      <c r="BT110" s="49"/>
      <c r="BU110" s="139"/>
      <c r="CB110" s="67"/>
      <c r="CC110" s="139"/>
      <c r="CD110" s="49"/>
      <c r="CE110" s="49"/>
      <c r="CF110" s="49"/>
      <c r="CG110" s="49"/>
      <c r="CH110" s="49"/>
      <c r="CI110" s="49"/>
      <c r="CJ110" s="49"/>
      <c r="CK110" s="61"/>
      <c r="CL110" s="49"/>
      <c r="CM110" s="67"/>
      <c r="CN110" s="93"/>
      <c r="CO110" s="84"/>
      <c r="CP110" s="84"/>
      <c r="CQ110" s="128"/>
      <c r="CR110" s="130"/>
      <c r="CS110" s="84"/>
      <c r="CT110" s="84"/>
      <c r="CU110" s="84"/>
      <c r="CV110" s="84"/>
      <c r="CW110" s="84"/>
      <c r="CX110" s="84"/>
      <c r="CY110" s="84"/>
      <c r="CZ110" s="84"/>
      <c r="DA110" s="84"/>
      <c r="DB110" s="84"/>
      <c r="DC110" s="61"/>
      <c r="DD110" s="61"/>
      <c r="DE110" s="61"/>
      <c r="DF110" s="61"/>
      <c r="DG110" s="61"/>
      <c r="DH110" s="61"/>
      <c r="DI110" s="84"/>
      <c r="DJ110" s="84"/>
      <c r="DK110" s="84"/>
      <c r="DL110" s="84"/>
      <c r="DM110" s="84"/>
      <c r="DN110" s="84"/>
      <c r="DO110" s="84"/>
    </row>
    <row r="111" spans="1:119" s="290" customFormat="1">
      <c r="A111" s="139"/>
      <c r="B111" s="187"/>
      <c r="C111" s="187"/>
      <c r="D111" s="187"/>
      <c r="E111" s="187"/>
      <c r="F111" s="187"/>
      <c r="G111" s="189"/>
      <c r="H111" s="48"/>
      <c r="I111" s="139"/>
      <c r="J111" s="187"/>
      <c r="K111" s="187"/>
      <c r="L111" s="187"/>
      <c r="M111" s="187"/>
      <c r="N111" s="187"/>
      <c r="O111" s="187"/>
      <c r="P111" s="187"/>
      <c r="Q111" s="139"/>
      <c r="R111" s="188"/>
      <c r="S111" s="187"/>
      <c r="T111" s="187"/>
      <c r="U111" s="49"/>
      <c r="V111" s="49"/>
      <c r="W111" s="201"/>
      <c r="X111" s="49"/>
      <c r="Y111" s="139"/>
      <c r="Z111" s="187"/>
      <c r="AA111" s="289"/>
      <c r="AB111" s="289"/>
      <c r="AE111" s="291"/>
      <c r="AF111" s="292"/>
      <c r="AG111" s="139"/>
      <c r="AH111" s="49"/>
      <c r="AI111" s="49"/>
      <c r="AJ111" s="49"/>
      <c r="AK111" s="49"/>
      <c r="AL111" s="49"/>
      <c r="AM111" s="49"/>
      <c r="AN111" s="49"/>
      <c r="AO111" s="139"/>
      <c r="AP111" s="49"/>
      <c r="AQ111" s="49"/>
      <c r="AR111" s="49"/>
      <c r="AS111" s="49"/>
      <c r="AT111" s="49"/>
      <c r="AU111" s="49"/>
      <c r="AV111" s="49"/>
      <c r="AW111" s="139"/>
      <c r="AX111" s="49"/>
      <c r="AY111" s="187"/>
      <c r="AZ111" s="187"/>
      <c r="BA111" s="187"/>
      <c r="BB111" s="187"/>
      <c r="BC111" s="187"/>
      <c r="BD111" s="49"/>
      <c r="BE111" s="139"/>
      <c r="BF111" s="49"/>
      <c r="BG111" s="49"/>
      <c r="BH111" s="49"/>
      <c r="BI111" s="49"/>
      <c r="BJ111" s="49"/>
      <c r="BK111" s="49"/>
      <c r="BL111" s="49"/>
      <c r="BM111" s="139"/>
      <c r="BN111" s="187"/>
      <c r="BO111" s="187"/>
      <c r="BP111" s="187"/>
      <c r="BQ111" s="187"/>
      <c r="BR111" s="187"/>
      <c r="BS111" s="187"/>
      <c r="BT111" s="49"/>
      <c r="BU111" s="139"/>
      <c r="CB111" s="67"/>
      <c r="CC111" s="139"/>
      <c r="CD111" s="49"/>
      <c r="CE111" s="49"/>
      <c r="CF111" s="49"/>
      <c r="CG111" s="49"/>
      <c r="CH111" s="49"/>
      <c r="CI111" s="49"/>
      <c r="CJ111" s="49"/>
      <c r="CK111" s="61"/>
      <c r="CL111" s="49"/>
      <c r="CM111" s="67"/>
      <c r="CN111" s="93"/>
      <c r="CO111" s="84"/>
      <c r="CP111" s="84"/>
      <c r="CQ111" s="128"/>
      <c r="CR111" s="130"/>
      <c r="CS111" s="84"/>
      <c r="CT111" s="84"/>
      <c r="CU111" s="84"/>
      <c r="CV111" s="84"/>
      <c r="CW111" s="84"/>
      <c r="CX111" s="84"/>
      <c r="CY111" s="84"/>
      <c r="CZ111" s="84"/>
      <c r="DA111" s="84"/>
      <c r="DB111" s="84"/>
      <c r="DC111" s="61"/>
      <c r="DD111" s="61"/>
      <c r="DE111" s="61"/>
      <c r="DF111" s="61"/>
      <c r="DG111" s="61"/>
      <c r="DH111" s="61"/>
      <c r="DI111" s="84"/>
      <c r="DJ111" s="84"/>
      <c r="DK111" s="84"/>
      <c r="DL111" s="84"/>
      <c r="DM111" s="84"/>
      <c r="DN111" s="84"/>
      <c r="DO111" s="84"/>
    </row>
    <row r="112" spans="1:119" s="290" customFormat="1">
      <c r="A112" s="139"/>
      <c r="B112" s="187"/>
      <c r="C112" s="187"/>
      <c r="D112" s="187"/>
      <c r="E112" s="187"/>
      <c r="F112" s="187"/>
      <c r="G112" s="189"/>
      <c r="H112" s="48"/>
      <c r="I112" s="139"/>
      <c r="J112" s="187"/>
      <c r="K112" s="187"/>
      <c r="L112" s="187"/>
      <c r="M112" s="187"/>
      <c r="N112" s="187"/>
      <c r="O112" s="187"/>
      <c r="P112" s="187"/>
      <c r="Q112" s="139"/>
      <c r="R112" s="188"/>
      <c r="S112" s="187"/>
      <c r="T112" s="187"/>
      <c r="U112" s="49"/>
      <c r="V112" s="49"/>
      <c r="W112" s="201"/>
      <c r="X112" s="49"/>
      <c r="Y112" s="139"/>
      <c r="Z112" s="187"/>
      <c r="AA112" s="289"/>
      <c r="AB112" s="289"/>
      <c r="AE112" s="291"/>
      <c r="AF112" s="292"/>
      <c r="AG112" s="139"/>
      <c r="AH112" s="49"/>
      <c r="AI112" s="49"/>
      <c r="AJ112" s="49"/>
      <c r="AK112" s="49"/>
      <c r="AL112" s="49"/>
      <c r="AM112" s="49"/>
      <c r="AN112" s="49"/>
      <c r="AO112" s="139"/>
      <c r="AP112" s="49"/>
      <c r="AQ112" s="49"/>
      <c r="AR112" s="49"/>
      <c r="AS112" s="49"/>
      <c r="AT112" s="49"/>
      <c r="AU112" s="49"/>
      <c r="AV112" s="49"/>
      <c r="AW112" s="139"/>
      <c r="AX112" s="49"/>
      <c r="AY112" s="187"/>
      <c r="AZ112" s="187"/>
      <c r="BA112" s="187"/>
      <c r="BB112" s="187"/>
      <c r="BC112" s="187"/>
      <c r="BD112" s="49"/>
      <c r="BE112" s="139"/>
      <c r="BF112" s="49"/>
      <c r="BG112" s="49"/>
      <c r="BH112" s="49"/>
      <c r="BI112" s="49"/>
      <c r="BJ112" s="49"/>
      <c r="BK112" s="49"/>
      <c r="BL112" s="49"/>
      <c r="BM112" s="139"/>
      <c r="BN112" s="187"/>
      <c r="BO112" s="187"/>
      <c r="BP112" s="187"/>
      <c r="BQ112" s="187"/>
      <c r="BR112" s="187"/>
      <c r="BS112" s="187"/>
      <c r="BT112" s="49"/>
      <c r="BU112" s="139"/>
      <c r="CB112" s="67"/>
      <c r="CC112" s="139"/>
      <c r="CD112" s="49"/>
      <c r="CE112" s="49"/>
      <c r="CF112" s="49"/>
      <c r="CG112" s="49"/>
      <c r="CH112" s="49"/>
      <c r="CI112" s="49"/>
      <c r="CJ112" s="49"/>
      <c r="CK112" s="61"/>
      <c r="CL112" s="49"/>
      <c r="CM112" s="67"/>
      <c r="CN112" s="93"/>
      <c r="CO112" s="84"/>
      <c r="CP112" s="84"/>
      <c r="CQ112" s="128"/>
      <c r="CR112" s="130"/>
      <c r="CS112" s="84"/>
      <c r="CT112" s="84"/>
      <c r="CU112" s="84"/>
      <c r="CV112" s="84"/>
      <c r="CW112" s="84"/>
      <c r="CX112" s="84"/>
      <c r="CY112" s="84"/>
      <c r="CZ112" s="84"/>
      <c r="DA112" s="84"/>
      <c r="DB112" s="84"/>
      <c r="DC112" s="61"/>
      <c r="DD112" s="61"/>
      <c r="DE112" s="61"/>
      <c r="DF112" s="61"/>
      <c r="DG112" s="61"/>
      <c r="DH112" s="61"/>
      <c r="DI112" s="84"/>
      <c r="DJ112" s="84"/>
      <c r="DK112" s="84"/>
      <c r="DL112" s="84"/>
      <c r="DM112" s="84"/>
      <c r="DN112" s="84"/>
      <c r="DO112" s="84"/>
    </row>
    <row r="113" spans="1:119" s="290" customFormat="1">
      <c r="A113" s="139"/>
      <c r="B113" s="187"/>
      <c r="C113" s="187"/>
      <c r="D113" s="187"/>
      <c r="E113" s="187"/>
      <c r="F113" s="187"/>
      <c r="G113" s="189"/>
      <c r="H113" s="48"/>
      <c r="I113" s="139"/>
      <c r="J113" s="187"/>
      <c r="K113" s="187"/>
      <c r="L113" s="187"/>
      <c r="M113" s="187"/>
      <c r="N113" s="187"/>
      <c r="O113" s="187"/>
      <c r="P113" s="187"/>
      <c r="Q113" s="139"/>
      <c r="R113" s="188"/>
      <c r="S113" s="187"/>
      <c r="T113" s="187"/>
      <c r="U113" s="49"/>
      <c r="V113" s="49"/>
      <c r="W113" s="201"/>
      <c r="X113" s="49"/>
      <c r="Y113" s="139"/>
      <c r="Z113" s="187"/>
      <c r="AA113" s="289"/>
      <c r="AB113" s="289"/>
      <c r="AE113" s="291"/>
      <c r="AF113" s="292"/>
      <c r="AG113" s="139"/>
      <c r="AH113" s="49"/>
      <c r="AI113" s="49"/>
      <c r="AJ113" s="49"/>
      <c r="AK113" s="49"/>
      <c r="AL113" s="49"/>
      <c r="AM113" s="49"/>
      <c r="AN113" s="49"/>
      <c r="AO113" s="139"/>
      <c r="AP113" s="49"/>
      <c r="AQ113" s="49"/>
      <c r="AR113" s="49"/>
      <c r="AS113" s="49"/>
      <c r="AT113" s="49"/>
      <c r="AU113" s="49"/>
      <c r="AV113" s="49"/>
      <c r="AW113" s="139"/>
      <c r="AX113" s="49"/>
      <c r="AY113" s="187"/>
      <c r="AZ113" s="187"/>
      <c r="BA113" s="187"/>
      <c r="BB113" s="187"/>
      <c r="BC113" s="187"/>
      <c r="BD113" s="49"/>
      <c r="BE113" s="139"/>
      <c r="BF113" s="49"/>
      <c r="BG113" s="49"/>
      <c r="BH113" s="49"/>
      <c r="BI113" s="49"/>
      <c r="BJ113" s="49"/>
      <c r="BK113" s="49"/>
      <c r="BL113" s="49"/>
      <c r="BM113" s="139"/>
      <c r="BN113" s="187"/>
      <c r="BO113" s="187"/>
      <c r="BP113" s="187"/>
      <c r="BQ113" s="187"/>
      <c r="BR113" s="187"/>
      <c r="BS113" s="187"/>
      <c r="BT113" s="49"/>
      <c r="BU113" s="139"/>
      <c r="CB113" s="67"/>
      <c r="CC113" s="139"/>
      <c r="CD113" s="49"/>
      <c r="CE113" s="49"/>
      <c r="CF113" s="49"/>
      <c r="CG113" s="49"/>
      <c r="CH113" s="49"/>
      <c r="CI113" s="49"/>
      <c r="CJ113" s="49"/>
      <c r="CK113" s="61"/>
      <c r="CL113" s="49"/>
      <c r="CM113" s="67"/>
      <c r="CN113" s="93"/>
      <c r="CO113" s="84"/>
      <c r="CP113" s="84"/>
      <c r="CQ113" s="128"/>
      <c r="CR113" s="130"/>
      <c r="CS113" s="84"/>
      <c r="CT113" s="84"/>
      <c r="CU113" s="84"/>
      <c r="CV113" s="84"/>
      <c r="CW113" s="84"/>
      <c r="CX113" s="84"/>
      <c r="CY113" s="84"/>
      <c r="CZ113" s="84"/>
      <c r="DA113" s="84"/>
      <c r="DB113" s="84"/>
      <c r="DC113" s="61"/>
      <c r="DD113" s="61"/>
      <c r="DE113" s="61"/>
      <c r="DF113" s="61"/>
      <c r="DG113" s="61"/>
      <c r="DH113" s="61"/>
      <c r="DI113" s="84"/>
      <c r="DJ113" s="84"/>
      <c r="DK113" s="84"/>
      <c r="DL113" s="84"/>
      <c r="DM113" s="84"/>
      <c r="DN113" s="84"/>
      <c r="DO113" s="84"/>
    </row>
    <row r="114" spans="1:119" s="290" customFormat="1">
      <c r="A114" s="139"/>
      <c r="B114" s="187"/>
      <c r="C114" s="187"/>
      <c r="D114" s="187"/>
      <c r="E114" s="187"/>
      <c r="F114" s="187"/>
      <c r="G114" s="189"/>
      <c r="H114" s="48"/>
      <c r="I114" s="139"/>
      <c r="J114" s="187"/>
      <c r="K114" s="187"/>
      <c r="L114" s="187"/>
      <c r="M114" s="187"/>
      <c r="N114" s="187"/>
      <c r="O114" s="187"/>
      <c r="P114" s="187"/>
      <c r="Q114" s="139"/>
      <c r="R114" s="188"/>
      <c r="S114" s="187"/>
      <c r="T114" s="187"/>
      <c r="U114" s="49"/>
      <c r="V114" s="49"/>
      <c r="W114" s="201"/>
      <c r="X114" s="49"/>
      <c r="Y114" s="139"/>
      <c r="Z114" s="187"/>
      <c r="AA114" s="289"/>
      <c r="AB114" s="289"/>
      <c r="AE114" s="291"/>
      <c r="AF114" s="292"/>
      <c r="AG114" s="139"/>
      <c r="AH114" s="49"/>
      <c r="AI114" s="49"/>
      <c r="AJ114" s="49"/>
      <c r="AK114" s="49"/>
      <c r="AL114" s="49"/>
      <c r="AM114" s="49"/>
      <c r="AN114" s="49"/>
      <c r="AO114" s="139"/>
      <c r="AP114" s="49"/>
      <c r="AQ114" s="49"/>
      <c r="AR114" s="49"/>
      <c r="AS114" s="49"/>
      <c r="AT114" s="49"/>
      <c r="AU114" s="49"/>
      <c r="AV114" s="49"/>
      <c r="AW114" s="139"/>
      <c r="AX114" s="49"/>
      <c r="AY114" s="187"/>
      <c r="AZ114" s="187"/>
      <c r="BA114" s="187"/>
      <c r="BB114" s="187"/>
      <c r="BC114" s="187"/>
      <c r="BD114" s="49"/>
      <c r="BE114" s="139"/>
      <c r="BF114" s="49"/>
      <c r="BG114" s="49"/>
      <c r="BH114" s="49"/>
      <c r="BI114" s="49"/>
      <c r="BJ114" s="49"/>
      <c r="BK114" s="49"/>
      <c r="BL114" s="49"/>
      <c r="BM114" s="139"/>
      <c r="BN114" s="187"/>
      <c r="BO114" s="187"/>
      <c r="BP114" s="187"/>
      <c r="BQ114" s="187"/>
      <c r="BR114" s="187"/>
      <c r="BS114" s="187"/>
      <c r="BT114" s="49"/>
      <c r="BU114" s="139"/>
      <c r="CB114" s="67"/>
      <c r="CC114" s="139"/>
      <c r="CD114" s="49"/>
      <c r="CE114" s="49"/>
      <c r="CF114" s="49"/>
      <c r="CG114" s="49"/>
      <c r="CH114" s="49"/>
      <c r="CI114" s="49"/>
      <c r="CJ114" s="49"/>
      <c r="CK114" s="61"/>
      <c r="CL114" s="49"/>
      <c r="CM114" s="67"/>
      <c r="CN114" s="93"/>
      <c r="CO114" s="84"/>
      <c r="CP114" s="84"/>
      <c r="CQ114" s="128"/>
      <c r="CR114" s="130"/>
      <c r="CS114" s="84"/>
      <c r="CT114" s="84"/>
      <c r="CU114" s="84"/>
      <c r="CV114" s="84"/>
      <c r="CW114" s="84"/>
      <c r="CX114" s="84"/>
      <c r="CY114" s="84"/>
      <c r="CZ114" s="84"/>
      <c r="DA114" s="84"/>
      <c r="DB114" s="84"/>
      <c r="DC114" s="61"/>
      <c r="DD114" s="61"/>
      <c r="DE114" s="61"/>
      <c r="DF114" s="61"/>
      <c r="DG114" s="61"/>
      <c r="DH114" s="61"/>
      <c r="DI114" s="84"/>
      <c r="DJ114" s="84"/>
      <c r="DK114" s="84"/>
      <c r="DL114" s="84"/>
      <c r="DM114" s="84"/>
      <c r="DN114" s="84"/>
      <c r="DO114" s="84"/>
    </row>
    <row r="115" spans="1:119" s="290" customFormat="1">
      <c r="A115" s="139"/>
      <c r="B115" s="187"/>
      <c r="C115" s="187"/>
      <c r="D115" s="187"/>
      <c r="E115" s="187"/>
      <c r="F115" s="187"/>
      <c r="G115" s="189"/>
      <c r="H115" s="48"/>
      <c r="I115" s="139"/>
      <c r="J115" s="187"/>
      <c r="K115" s="187"/>
      <c r="L115" s="187"/>
      <c r="M115" s="187"/>
      <c r="N115" s="187"/>
      <c r="O115" s="187"/>
      <c r="P115" s="187"/>
      <c r="Q115" s="139"/>
      <c r="R115" s="188"/>
      <c r="S115" s="187"/>
      <c r="T115" s="187"/>
      <c r="U115" s="49"/>
      <c r="V115" s="49"/>
      <c r="W115" s="201"/>
      <c r="X115" s="49"/>
      <c r="Y115" s="139"/>
      <c r="Z115" s="187"/>
      <c r="AA115" s="289"/>
      <c r="AB115" s="289"/>
      <c r="AE115" s="291"/>
      <c r="AF115" s="292"/>
      <c r="AG115" s="139"/>
      <c r="AH115" s="49"/>
      <c r="AI115" s="49"/>
      <c r="AJ115" s="49"/>
      <c r="AK115" s="49"/>
      <c r="AL115" s="49"/>
      <c r="AM115" s="49"/>
      <c r="AN115" s="49"/>
      <c r="AO115" s="139"/>
      <c r="AP115" s="49"/>
      <c r="AQ115" s="49"/>
      <c r="AR115" s="49"/>
      <c r="AS115" s="49"/>
      <c r="AT115" s="49"/>
      <c r="AU115" s="49"/>
      <c r="AV115" s="49"/>
      <c r="AW115" s="139"/>
      <c r="AX115" s="49"/>
      <c r="AY115" s="187"/>
      <c r="AZ115" s="187"/>
      <c r="BA115" s="187"/>
      <c r="BB115" s="187"/>
      <c r="BC115" s="187"/>
      <c r="BD115" s="49"/>
      <c r="BE115" s="139"/>
      <c r="BF115" s="49"/>
      <c r="BG115" s="49"/>
      <c r="BH115" s="49"/>
      <c r="BI115" s="49"/>
      <c r="BJ115" s="49"/>
      <c r="BK115" s="49"/>
      <c r="BL115" s="49"/>
      <c r="BM115" s="139"/>
      <c r="BN115" s="187"/>
      <c r="BO115" s="187"/>
      <c r="BP115" s="187"/>
      <c r="BQ115" s="187"/>
      <c r="BR115" s="187"/>
      <c r="BS115" s="187"/>
      <c r="BT115" s="49"/>
      <c r="BU115" s="139"/>
      <c r="CB115" s="67"/>
      <c r="CC115" s="139"/>
      <c r="CD115" s="49"/>
      <c r="CE115" s="49"/>
      <c r="CF115" s="49"/>
      <c r="CG115" s="49"/>
      <c r="CH115" s="49"/>
      <c r="CI115" s="49"/>
      <c r="CJ115" s="49"/>
      <c r="CK115" s="61"/>
      <c r="CL115" s="49"/>
      <c r="CM115" s="67"/>
      <c r="CN115" s="93"/>
      <c r="CO115" s="84"/>
      <c r="CP115" s="84"/>
      <c r="CQ115" s="128"/>
      <c r="CR115" s="130"/>
      <c r="CS115" s="84"/>
      <c r="CT115" s="84"/>
      <c r="CU115" s="84"/>
      <c r="CV115" s="84"/>
      <c r="CW115" s="84"/>
      <c r="CX115" s="84"/>
      <c r="CY115" s="84"/>
      <c r="CZ115" s="84"/>
      <c r="DA115" s="84"/>
      <c r="DB115" s="84"/>
      <c r="DC115" s="61"/>
      <c r="DD115" s="61"/>
      <c r="DE115" s="61"/>
      <c r="DF115" s="61"/>
      <c r="DG115" s="61"/>
      <c r="DH115" s="61"/>
      <c r="DI115" s="84"/>
      <c r="DJ115" s="84"/>
      <c r="DK115" s="84"/>
      <c r="DL115" s="84"/>
      <c r="DM115" s="84"/>
      <c r="DN115" s="84"/>
      <c r="DO115" s="84"/>
    </row>
    <row r="116" spans="1:119" s="290" customFormat="1">
      <c r="A116" s="139"/>
      <c r="B116" s="187"/>
      <c r="C116" s="187"/>
      <c r="D116" s="187"/>
      <c r="E116" s="187"/>
      <c r="F116" s="187"/>
      <c r="G116" s="189"/>
      <c r="H116" s="48"/>
      <c r="I116" s="139"/>
      <c r="J116" s="187"/>
      <c r="K116" s="187"/>
      <c r="L116" s="187"/>
      <c r="M116" s="187"/>
      <c r="N116" s="187"/>
      <c r="O116" s="187"/>
      <c r="P116" s="187"/>
      <c r="Q116" s="139"/>
      <c r="R116" s="188"/>
      <c r="S116" s="187"/>
      <c r="T116" s="187"/>
      <c r="U116" s="49"/>
      <c r="V116" s="49"/>
      <c r="W116" s="201"/>
      <c r="X116" s="49"/>
      <c r="Y116" s="139"/>
      <c r="Z116" s="187"/>
      <c r="AA116" s="289"/>
      <c r="AB116" s="289"/>
      <c r="AE116" s="291"/>
      <c r="AF116" s="292"/>
      <c r="AG116" s="139"/>
      <c r="AH116" s="49"/>
      <c r="AI116" s="49"/>
      <c r="AJ116" s="49"/>
      <c r="AK116" s="49"/>
      <c r="AL116" s="49"/>
      <c r="AM116" s="49"/>
      <c r="AN116" s="49"/>
      <c r="AO116" s="139"/>
      <c r="AP116" s="49"/>
      <c r="AQ116" s="49"/>
      <c r="AR116" s="49"/>
      <c r="AS116" s="49"/>
      <c r="AT116" s="49"/>
      <c r="AU116" s="49"/>
      <c r="AV116" s="49"/>
      <c r="AW116" s="139"/>
      <c r="AX116" s="49"/>
      <c r="AY116" s="187"/>
      <c r="AZ116" s="187"/>
      <c r="BA116" s="187"/>
      <c r="BB116" s="187"/>
      <c r="BC116" s="187"/>
      <c r="BD116" s="49"/>
      <c r="BE116" s="139"/>
      <c r="BF116" s="49"/>
      <c r="BG116" s="49"/>
      <c r="BH116" s="49"/>
      <c r="BI116" s="49"/>
      <c r="BJ116" s="49"/>
      <c r="BK116" s="49"/>
      <c r="BL116" s="49"/>
      <c r="BM116" s="139"/>
      <c r="BN116" s="187"/>
      <c r="BO116" s="187"/>
      <c r="BP116" s="187"/>
      <c r="BQ116" s="187"/>
      <c r="BR116" s="187"/>
      <c r="BS116" s="187"/>
      <c r="BT116" s="49"/>
      <c r="BU116" s="139"/>
      <c r="CB116" s="67"/>
      <c r="CC116" s="139"/>
      <c r="CD116" s="49"/>
      <c r="CE116" s="49"/>
      <c r="CF116" s="49"/>
      <c r="CG116" s="49"/>
      <c r="CH116" s="49"/>
      <c r="CI116" s="49"/>
      <c r="CJ116" s="49"/>
      <c r="CK116" s="61"/>
      <c r="CL116" s="49"/>
      <c r="CM116" s="67"/>
      <c r="CN116" s="93"/>
      <c r="CO116" s="84"/>
      <c r="CP116" s="84"/>
      <c r="CQ116" s="128"/>
      <c r="CR116" s="130"/>
      <c r="CS116" s="84"/>
      <c r="CT116" s="84"/>
      <c r="CU116" s="84"/>
      <c r="CV116" s="84"/>
      <c r="CW116" s="84"/>
      <c r="CX116" s="84"/>
      <c r="CY116" s="84"/>
      <c r="CZ116" s="84"/>
      <c r="DA116" s="84"/>
      <c r="DB116" s="84"/>
      <c r="DC116" s="61"/>
      <c r="DD116" s="61"/>
      <c r="DE116" s="61"/>
      <c r="DF116" s="61"/>
      <c r="DG116" s="61"/>
      <c r="DH116" s="61"/>
      <c r="DI116" s="84"/>
      <c r="DJ116" s="84"/>
      <c r="DK116" s="84"/>
      <c r="DL116" s="84"/>
      <c r="DM116" s="84"/>
      <c r="DN116" s="84"/>
      <c r="DO116" s="84"/>
    </row>
    <row r="117" spans="1:119" s="290" customFormat="1">
      <c r="A117" s="139"/>
      <c r="B117" s="187"/>
      <c r="C117" s="187"/>
      <c r="D117" s="187"/>
      <c r="E117" s="187"/>
      <c r="F117" s="187"/>
      <c r="G117" s="189"/>
      <c r="H117" s="48"/>
      <c r="I117" s="139"/>
      <c r="J117" s="187"/>
      <c r="K117" s="187"/>
      <c r="L117" s="187"/>
      <c r="M117" s="187"/>
      <c r="N117" s="187"/>
      <c r="O117" s="187"/>
      <c r="P117" s="187"/>
      <c r="Q117" s="139"/>
      <c r="R117" s="188"/>
      <c r="S117" s="187"/>
      <c r="T117" s="187"/>
      <c r="U117" s="49"/>
      <c r="V117" s="49"/>
      <c r="W117" s="201"/>
      <c r="X117" s="49"/>
      <c r="Y117" s="139"/>
      <c r="Z117" s="187"/>
      <c r="AA117" s="289"/>
      <c r="AB117" s="289"/>
      <c r="AE117" s="291"/>
      <c r="AF117" s="292"/>
      <c r="AG117" s="139"/>
      <c r="AH117" s="49"/>
      <c r="AI117" s="49"/>
      <c r="AJ117" s="49"/>
      <c r="AK117" s="49"/>
      <c r="AL117" s="49"/>
      <c r="AM117" s="49"/>
      <c r="AN117" s="49"/>
      <c r="AO117" s="139"/>
      <c r="AP117" s="49"/>
      <c r="AQ117" s="49"/>
      <c r="AR117" s="49"/>
      <c r="AS117" s="49"/>
      <c r="AT117" s="49"/>
      <c r="AU117" s="49"/>
      <c r="AV117" s="49"/>
      <c r="AW117" s="139"/>
      <c r="AX117" s="49"/>
      <c r="AY117" s="187"/>
      <c r="AZ117" s="187"/>
      <c r="BA117" s="187"/>
      <c r="BB117" s="187"/>
      <c r="BC117" s="187"/>
      <c r="BD117" s="49"/>
      <c r="BE117" s="139"/>
      <c r="BF117" s="49"/>
      <c r="BG117" s="49"/>
      <c r="BH117" s="49"/>
      <c r="BI117" s="49"/>
      <c r="BJ117" s="49"/>
      <c r="BK117" s="49"/>
      <c r="BL117" s="49"/>
      <c r="BM117" s="139"/>
      <c r="BN117" s="187"/>
      <c r="BO117" s="187"/>
      <c r="BP117" s="187"/>
      <c r="BQ117" s="187"/>
      <c r="BR117" s="187"/>
      <c r="BS117" s="187"/>
      <c r="BT117" s="49"/>
      <c r="BU117" s="139"/>
      <c r="CB117" s="67"/>
      <c r="CC117" s="139"/>
      <c r="CD117" s="49"/>
      <c r="CE117" s="49"/>
      <c r="CF117" s="49"/>
      <c r="CG117" s="49"/>
      <c r="CH117" s="49"/>
      <c r="CI117" s="49"/>
      <c r="CJ117" s="49"/>
      <c r="CK117" s="61"/>
      <c r="CL117" s="49"/>
      <c r="CM117" s="67"/>
      <c r="CN117" s="93"/>
      <c r="CO117" s="84"/>
      <c r="CP117" s="84"/>
      <c r="CQ117" s="128"/>
      <c r="CR117" s="130"/>
      <c r="CS117" s="84"/>
      <c r="CT117" s="84"/>
      <c r="CU117" s="84"/>
      <c r="CV117" s="84"/>
      <c r="CW117" s="84"/>
      <c r="CX117" s="84"/>
      <c r="CY117" s="84"/>
      <c r="CZ117" s="84"/>
      <c r="DA117" s="84"/>
      <c r="DB117" s="84"/>
      <c r="DC117" s="61"/>
      <c r="DD117" s="61"/>
      <c r="DE117" s="61"/>
      <c r="DF117" s="61"/>
      <c r="DG117" s="61"/>
      <c r="DH117" s="61"/>
      <c r="DI117" s="84"/>
      <c r="DJ117" s="84"/>
      <c r="DK117" s="84"/>
      <c r="DL117" s="84"/>
      <c r="DM117" s="84"/>
      <c r="DN117" s="84"/>
      <c r="DO117" s="84"/>
    </row>
    <row r="118" spans="1:119" s="290" customFormat="1">
      <c r="A118" s="139"/>
      <c r="B118" s="187"/>
      <c r="C118" s="187"/>
      <c r="D118" s="187"/>
      <c r="E118" s="187"/>
      <c r="F118" s="187"/>
      <c r="G118" s="189"/>
      <c r="H118" s="48"/>
      <c r="I118" s="139"/>
      <c r="J118" s="187"/>
      <c r="K118" s="187"/>
      <c r="L118" s="187"/>
      <c r="M118" s="187"/>
      <c r="N118" s="187"/>
      <c r="O118" s="187"/>
      <c r="P118" s="187"/>
      <c r="Q118" s="139"/>
      <c r="R118" s="188"/>
      <c r="S118" s="187"/>
      <c r="T118" s="187"/>
      <c r="U118" s="49"/>
      <c r="V118" s="49"/>
      <c r="W118" s="201"/>
      <c r="X118" s="49"/>
      <c r="Y118" s="139"/>
      <c r="Z118" s="187"/>
      <c r="AA118" s="289"/>
      <c r="AB118" s="289"/>
      <c r="AE118" s="291"/>
      <c r="AF118" s="292"/>
      <c r="AG118" s="139"/>
      <c r="AH118" s="49"/>
      <c r="AI118" s="49"/>
      <c r="AJ118" s="49"/>
      <c r="AK118" s="49"/>
      <c r="AL118" s="49"/>
      <c r="AM118" s="49"/>
      <c r="AN118" s="49"/>
      <c r="AO118" s="139"/>
      <c r="AP118" s="49"/>
      <c r="AQ118" s="49"/>
      <c r="AR118" s="49"/>
      <c r="AS118" s="49"/>
      <c r="AT118" s="49"/>
      <c r="AU118" s="49"/>
      <c r="AV118" s="49"/>
      <c r="AW118" s="139"/>
      <c r="AX118" s="49"/>
      <c r="AY118" s="187"/>
      <c r="AZ118" s="187"/>
      <c r="BA118" s="187"/>
      <c r="BB118" s="187"/>
      <c r="BC118" s="187"/>
      <c r="BD118" s="49"/>
      <c r="BE118" s="139"/>
      <c r="BF118" s="49"/>
      <c r="BG118" s="49"/>
      <c r="BH118" s="49"/>
      <c r="BI118" s="49"/>
      <c r="BJ118" s="49"/>
      <c r="BK118" s="49"/>
      <c r="BL118" s="49"/>
      <c r="BM118" s="139"/>
      <c r="BN118" s="187"/>
      <c r="BO118" s="187"/>
      <c r="BP118" s="187"/>
      <c r="BQ118" s="187"/>
      <c r="BR118" s="187"/>
      <c r="BS118" s="187"/>
      <c r="BT118" s="49"/>
      <c r="BU118" s="139"/>
      <c r="CB118" s="67"/>
      <c r="CC118" s="139"/>
      <c r="CD118" s="49"/>
      <c r="CE118" s="49"/>
      <c r="CF118" s="49"/>
      <c r="CG118" s="49"/>
      <c r="CH118" s="49"/>
      <c r="CI118" s="49"/>
      <c r="CJ118" s="49"/>
      <c r="CK118" s="61"/>
      <c r="CL118" s="49"/>
      <c r="CM118" s="67"/>
      <c r="CN118" s="93"/>
      <c r="CO118" s="84"/>
      <c r="CP118" s="84"/>
      <c r="CQ118" s="128"/>
      <c r="CR118" s="130"/>
      <c r="CS118" s="84"/>
      <c r="CT118" s="84"/>
      <c r="CU118" s="84"/>
      <c r="CV118" s="84"/>
      <c r="CW118" s="84"/>
      <c r="CX118" s="84"/>
      <c r="CY118" s="84"/>
      <c r="CZ118" s="84"/>
      <c r="DA118" s="84"/>
      <c r="DB118" s="84"/>
      <c r="DC118" s="61"/>
      <c r="DD118" s="61"/>
      <c r="DE118" s="61"/>
      <c r="DF118" s="61"/>
      <c r="DG118" s="61"/>
      <c r="DH118" s="61"/>
      <c r="DI118" s="84"/>
      <c r="DJ118" s="84"/>
      <c r="DK118" s="84"/>
      <c r="DL118" s="84"/>
      <c r="DM118" s="84"/>
      <c r="DN118" s="84"/>
      <c r="DO118" s="84"/>
    </row>
    <row r="119" spans="1:119" s="290" customFormat="1">
      <c r="A119" s="139"/>
      <c r="B119" s="187"/>
      <c r="C119" s="187"/>
      <c r="D119" s="187"/>
      <c r="E119" s="187"/>
      <c r="F119" s="187"/>
      <c r="G119" s="189"/>
      <c r="H119" s="48"/>
      <c r="I119" s="139"/>
      <c r="J119" s="187"/>
      <c r="K119" s="187"/>
      <c r="L119" s="187"/>
      <c r="M119" s="187"/>
      <c r="N119" s="187"/>
      <c r="O119" s="187"/>
      <c r="P119" s="187"/>
      <c r="Q119" s="139"/>
      <c r="R119" s="188"/>
      <c r="S119" s="187"/>
      <c r="T119" s="187"/>
      <c r="U119" s="49"/>
      <c r="V119" s="49"/>
      <c r="W119" s="201"/>
      <c r="X119" s="49"/>
      <c r="Y119" s="139"/>
      <c r="Z119" s="187"/>
      <c r="AA119" s="289"/>
      <c r="AB119" s="289"/>
      <c r="AE119" s="291"/>
      <c r="AF119" s="292"/>
      <c r="AG119" s="139"/>
      <c r="AH119" s="49"/>
      <c r="AI119" s="49"/>
      <c r="AJ119" s="49"/>
      <c r="AK119" s="49"/>
      <c r="AL119" s="49"/>
      <c r="AM119" s="49"/>
      <c r="AN119" s="49"/>
      <c r="AO119" s="139"/>
      <c r="AP119" s="49"/>
      <c r="AQ119" s="49"/>
      <c r="AR119" s="49"/>
      <c r="AS119" s="49"/>
      <c r="AT119" s="49"/>
      <c r="AU119" s="49"/>
      <c r="AV119" s="49"/>
      <c r="AW119" s="139"/>
      <c r="AX119" s="49"/>
      <c r="AY119" s="187"/>
      <c r="AZ119" s="187"/>
      <c r="BA119" s="187"/>
      <c r="BB119" s="187"/>
      <c r="BC119" s="187"/>
      <c r="BD119" s="49"/>
      <c r="BE119" s="139"/>
      <c r="BF119" s="49"/>
      <c r="BG119" s="49"/>
      <c r="BH119" s="49"/>
      <c r="BI119" s="49"/>
      <c r="BJ119" s="49"/>
      <c r="BK119" s="49"/>
      <c r="BL119" s="49"/>
      <c r="BM119" s="139"/>
      <c r="BN119" s="187"/>
      <c r="BO119" s="187"/>
      <c r="BP119" s="187"/>
      <c r="BQ119" s="187"/>
      <c r="BR119" s="187"/>
      <c r="BS119" s="187"/>
      <c r="BT119" s="49"/>
      <c r="BU119" s="139"/>
      <c r="CB119" s="67"/>
      <c r="CC119" s="139"/>
      <c r="CD119" s="49"/>
      <c r="CE119" s="49"/>
      <c r="CF119" s="49"/>
      <c r="CG119" s="49"/>
      <c r="CH119" s="49"/>
      <c r="CI119" s="49"/>
      <c r="CJ119" s="49"/>
      <c r="CK119" s="61"/>
      <c r="CL119" s="49"/>
      <c r="CM119" s="67"/>
      <c r="CN119" s="93"/>
      <c r="CO119" s="84"/>
      <c r="CP119" s="84"/>
      <c r="CQ119" s="128"/>
      <c r="CR119" s="130"/>
      <c r="CS119" s="84"/>
      <c r="CT119" s="84"/>
      <c r="CU119" s="84"/>
      <c r="CV119" s="84"/>
      <c r="CW119" s="84"/>
      <c r="CX119" s="84"/>
      <c r="CY119" s="84"/>
      <c r="CZ119" s="84"/>
      <c r="DA119" s="84"/>
      <c r="DB119" s="84"/>
      <c r="DC119" s="61"/>
      <c r="DD119" s="61"/>
      <c r="DE119" s="61"/>
      <c r="DF119" s="61"/>
      <c r="DG119" s="61"/>
      <c r="DH119" s="61"/>
      <c r="DI119" s="84"/>
      <c r="DJ119" s="84"/>
      <c r="DK119" s="84"/>
      <c r="DL119" s="84"/>
      <c r="DM119" s="84"/>
      <c r="DN119" s="84"/>
      <c r="DO119" s="84"/>
    </row>
    <row r="120" spans="1:119" s="290" customFormat="1">
      <c r="A120" s="139"/>
      <c r="B120" s="187"/>
      <c r="C120" s="187"/>
      <c r="D120" s="187"/>
      <c r="E120" s="187"/>
      <c r="F120" s="187"/>
      <c r="G120" s="189"/>
      <c r="H120" s="48"/>
      <c r="I120" s="139"/>
      <c r="J120" s="187"/>
      <c r="K120" s="187"/>
      <c r="L120" s="187"/>
      <c r="M120" s="187"/>
      <c r="N120" s="187"/>
      <c r="O120" s="187"/>
      <c r="P120" s="187"/>
      <c r="Q120" s="139"/>
      <c r="R120" s="188"/>
      <c r="S120" s="187"/>
      <c r="T120" s="187"/>
      <c r="U120" s="49"/>
      <c r="V120" s="49"/>
      <c r="W120" s="201"/>
      <c r="X120" s="49"/>
      <c r="Y120" s="139"/>
      <c r="Z120" s="187"/>
      <c r="AA120" s="289"/>
      <c r="AB120" s="289"/>
      <c r="AE120" s="291"/>
      <c r="AF120" s="292"/>
      <c r="AG120" s="139"/>
      <c r="AH120" s="49"/>
      <c r="AI120" s="49"/>
      <c r="AJ120" s="49"/>
      <c r="AK120" s="49"/>
      <c r="AL120" s="49"/>
      <c r="AM120" s="49"/>
      <c r="AN120" s="49"/>
      <c r="AO120" s="139"/>
      <c r="AP120" s="49"/>
      <c r="AQ120" s="49"/>
      <c r="AR120" s="49"/>
      <c r="AS120" s="49"/>
      <c r="AT120" s="49"/>
      <c r="AU120" s="49"/>
      <c r="AV120" s="49"/>
      <c r="AW120" s="139"/>
      <c r="AX120" s="49"/>
      <c r="AY120" s="187"/>
      <c r="AZ120" s="187"/>
      <c r="BA120" s="187"/>
      <c r="BB120" s="187"/>
      <c r="BC120" s="187"/>
      <c r="BD120" s="49"/>
      <c r="BE120" s="139"/>
      <c r="BF120" s="49"/>
      <c r="BG120" s="49"/>
      <c r="BH120" s="49"/>
      <c r="BI120" s="49"/>
      <c r="BJ120" s="49"/>
      <c r="BK120" s="49"/>
      <c r="BL120" s="49"/>
      <c r="BM120" s="139"/>
      <c r="BN120" s="187"/>
      <c r="BO120" s="187"/>
      <c r="BP120" s="187"/>
      <c r="BQ120" s="187"/>
      <c r="BR120" s="187"/>
      <c r="BS120" s="187"/>
      <c r="BT120" s="49"/>
      <c r="BU120" s="139"/>
      <c r="CB120" s="67"/>
      <c r="CC120" s="139"/>
      <c r="CD120" s="49"/>
      <c r="CE120" s="49"/>
      <c r="CF120" s="49"/>
      <c r="CG120" s="49"/>
      <c r="CH120" s="49"/>
      <c r="CI120" s="49"/>
      <c r="CJ120" s="49"/>
      <c r="CK120" s="61"/>
      <c r="CL120" s="49"/>
      <c r="CM120" s="67"/>
      <c r="CN120" s="93"/>
      <c r="CO120" s="84"/>
      <c r="CP120" s="84"/>
      <c r="CQ120" s="128"/>
      <c r="CR120" s="130"/>
      <c r="CS120" s="84"/>
      <c r="CT120" s="84"/>
      <c r="CU120" s="84"/>
      <c r="CV120" s="84"/>
      <c r="CW120" s="84"/>
      <c r="CX120" s="84"/>
      <c r="CY120" s="84"/>
      <c r="CZ120" s="84"/>
      <c r="DA120" s="84"/>
      <c r="DB120" s="84"/>
      <c r="DC120" s="61"/>
      <c r="DD120" s="61"/>
      <c r="DE120" s="61"/>
      <c r="DF120" s="61"/>
      <c r="DG120" s="61"/>
      <c r="DH120" s="61"/>
      <c r="DI120" s="84"/>
      <c r="DJ120" s="84"/>
      <c r="DK120" s="84"/>
      <c r="DL120" s="84"/>
      <c r="DM120" s="84"/>
      <c r="DN120" s="84"/>
      <c r="DO120" s="84"/>
    </row>
    <row r="121" spans="1:119" s="290" customFormat="1">
      <c r="A121" s="139"/>
      <c r="B121" s="187"/>
      <c r="C121" s="187"/>
      <c r="D121" s="187"/>
      <c r="E121" s="187"/>
      <c r="F121" s="187"/>
      <c r="G121" s="189"/>
      <c r="H121" s="48"/>
      <c r="I121" s="139"/>
      <c r="J121" s="187"/>
      <c r="K121" s="187"/>
      <c r="L121" s="187"/>
      <c r="M121" s="187"/>
      <c r="N121" s="187"/>
      <c r="O121" s="187"/>
      <c r="P121" s="187"/>
      <c r="Q121" s="139"/>
      <c r="R121" s="188"/>
      <c r="S121" s="187"/>
      <c r="T121" s="187"/>
      <c r="U121" s="49"/>
      <c r="V121" s="49"/>
      <c r="W121" s="201"/>
      <c r="X121" s="49"/>
      <c r="Y121" s="139"/>
      <c r="Z121" s="187"/>
      <c r="AA121" s="289"/>
      <c r="AB121" s="289"/>
      <c r="AE121" s="291"/>
      <c r="AF121" s="292"/>
      <c r="AG121" s="139"/>
      <c r="AH121" s="49"/>
      <c r="AI121" s="49"/>
      <c r="AJ121" s="49"/>
      <c r="AK121" s="49"/>
      <c r="AL121" s="49"/>
      <c r="AM121" s="49"/>
      <c r="AN121" s="49"/>
      <c r="AO121" s="139"/>
      <c r="AP121" s="49"/>
      <c r="AQ121" s="49"/>
      <c r="AR121" s="49"/>
      <c r="AS121" s="49"/>
      <c r="AT121" s="49"/>
      <c r="AU121" s="49"/>
      <c r="AV121" s="49"/>
      <c r="AW121" s="139"/>
      <c r="AX121" s="49"/>
      <c r="AY121" s="187"/>
      <c r="AZ121" s="187"/>
      <c r="BA121" s="187"/>
      <c r="BB121" s="187"/>
      <c r="BC121" s="187"/>
      <c r="BD121" s="49"/>
      <c r="BE121" s="139"/>
      <c r="BF121" s="49"/>
      <c r="BG121" s="49"/>
      <c r="BH121" s="49"/>
      <c r="BI121" s="49"/>
      <c r="BJ121" s="49"/>
      <c r="BK121" s="49"/>
      <c r="BL121" s="49"/>
      <c r="BM121" s="139"/>
      <c r="BN121" s="187"/>
      <c r="BO121" s="187"/>
      <c r="BP121" s="187"/>
      <c r="BQ121" s="187"/>
      <c r="BR121" s="187"/>
      <c r="BS121" s="187"/>
      <c r="BT121" s="49"/>
      <c r="BU121" s="139"/>
      <c r="CB121" s="67"/>
      <c r="CC121" s="139"/>
      <c r="CD121" s="49"/>
      <c r="CE121" s="49"/>
      <c r="CF121" s="49"/>
      <c r="CG121" s="49"/>
      <c r="CH121" s="49"/>
      <c r="CI121" s="49"/>
      <c r="CJ121" s="49"/>
      <c r="CK121" s="61"/>
      <c r="CL121" s="49"/>
      <c r="CM121" s="67"/>
      <c r="CN121" s="93"/>
      <c r="CO121" s="84"/>
      <c r="CP121" s="84"/>
      <c r="CQ121" s="128"/>
      <c r="CR121" s="130"/>
      <c r="CS121" s="84"/>
      <c r="CT121" s="84"/>
      <c r="CU121" s="84"/>
      <c r="CV121" s="84"/>
      <c r="CW121" s="84"/>
      <c r="CX121" s="84"/>
      <c r="CY121" s="84"/>
      <c r="CZ121" s="84"/>
      <c r="DA121" s="84"/>
      <c r="DB121" s="84"/>
      <c r="DC121" s="61"/>
      <c r="DD121" s="61"/>
      <c r="DE121" s="61"/>
      <c r="DF121" s="61"/>
      <c r="DG121" s="61"/>
      <c r="DH121" s="61"/>
      <c r="DI121" s="84"/>
      <c r="DJ121" s="84"/>
      <c r="DK121" s="84"/>
      <c r="DL121" s="84"/>
      <c r="DM121" s="84"/>
      <c r="DN121" s="84"/>
      <c r="DO121" s="84"/>
    </row>
    <row r="122" spans="1:119" s="290" customFormat="1">
      <c r="A122" s="139"/>
      <c r="B122" s="187"/>
      <c r="C122" s="187"/>
      <c r="D122" s="187"/>
      <c r="E122" s="187"/>
      <c r="F122" s="187"/>
      <c r="G122" s="189"/>
      <c r="H122" s="48"/>
      <c r="I122" s="139"/>
      <c r="J122" s="187"/>
      <c r="K122" s="187"/>
      <c r="L122" s="187"/>
      <c r="M122" s="187"/>
      <c r="N122" s="187"/>
      <c r="O122" s="187"/>
      <c r="P122" s="187"/>
      <c r="Q122" s="139"/>
      <c r="R122" s="188"/>
      <c r="S122" s="187"/>
      <c r="T122" s="187"/>
      <c r="U122" s="49"/>
      <c r="V122" s="49"/>
      <c r="W122" s="201"/>
      <c r="X122" s="49"/>
      <c r="Y122" s="139"/>
      <c r="Z122" s="187"/>
      <c r="AA122" s="289"/>
      <c r="AB122" s="289"/>
      <c r="AE122" s="291"/>
      <c r="AF122" s="292"/>
      <c r="AG122" s="139"/>
      <c r="AH122" s="49"/>
      <c r="AI122" s="49"/>
      <c r="AJ122" s="49"/>
      <c r="AK122" s="49"/>
      <c r="AL122" s="49"/>
      <c r="AM122" s="49"/>
      <c r="AN122" s="49"/>
      <c r="AO122" s="139"/>
      <c r="AP122" s="49"/>
      <c r="AQ122" s="49"/>
      <c r="AR122" s="49"/>
      <c r="AS122" s="49"/>
      <c r="AT122" s="49"/>
      <c r="AU122" s="49"/>
      <c r="AV122" s="49"/>
      <c r="AW122" s="139"/>
      <c r="AX122" s="49"/>
      <c r="AY122" s="187"/>
      <c r="AZ122" s="187"/>
      <c r="BA122" s="187"/>
      <c r="BB122" s="187"/>
      <c r="BC122" s="187"/>
      <c r="BD122" s="49"/>
      <c r="BE122" s="139"/>
      <c r="BF122" s="49"/>
      <c r="BG122" s="49"/>
      <c r="BH122" s="49"/>
      <c r="BI122" s="49"/>
      <c r="BJ122" s="49"/>
      <c r="BK122" s="49"/>
      <c r="BL122" s="49"/>
      <c r="BM122" s="139"/>
      <c r="BN122" s="187"/>
      <c r="BO122" s="187"/>
      <c r="BP122" s="187"/>
      <c r="BQ122" s="187"/>
      <c r="BR122" s="187"/>
      <c r="BS122" s="187"/>
      <c r="BT122" s="49"/>
      <c r="BU122" s="139"/>
      <c r="CB122" s="67"/>
      <c r="CC122" s="139"/>
      <c r="CD122" s="49"/>
      <c r="CE122" s="49"/>
      <c r="CF122" s="49"/>
      <c r="CG122" s="49"/>
      <c r="CH122" s="49"/>
      <c r="CI122" s="49"/>
      <c r="CJ122" s="49"/>
      <c r="CK122" s="61"/>
      <c r="CL122" s="49"/>
      <c r="CM122" s="67"/>
      <c r="CN122" s="93"/>
      <c r="CO122" s="84"/>
      <c r="CP122" s="84"/>
      <c r="CQ122" s="128"/>
      <c r="CR122" s="130"/>
      <c r="CS122" s="84"/>
      <c r="CT122" s="84"/>
      <c r="CU122" s="84"/>
      <c r="CV122" s="84"/>
      <c r="CW122" s="84"/>
      <c r="CX122" s="84"/>
      <c r="CY122" s="84"/>
      <c r="CZ122" s="84"/>
      <c r="DA122" s="84"/>
      <c r="DB122" s="84"/>
      <c r="DC122" s="61"/>
      <c r="DD122" s="61"/>
      <c r="DE122" s="61"/>
      <c r="DF122" s="61"/>
      <c r="DG122" s="61"/>
      <c r="DH122" s="61"/>
      <c r="DI122" s="84"/>
      <c r="DJ122" s="84"/>
      <c r="DK122" s="84"/>
      <c r="DL122" s="84"/>
      <c r="DM122" s="84"/>
      <c r="DN122" s="84"/>
      <c r="DO122" s="84"/>
    </row>
    <row r="123" spans="1:119" s="290" customFormat="1">
      <c r="A123" s="139"/>
      <c r="B123" s="187"/>
      <c r="C123" s="187"/>
      <c r="D123" s="187"/>
      <c r="E123" s="187"/>
      <c r="F123" s="187"/>
      <c r="G123" s="189"/>
      <c r="H123" s="48"/>
      <c r="I123" s="139"/>
      <c r="J123" s="187"/>
      <c r="K123" s="187"/>
      <c r="L123" s="187"/>
      <c r="M123" s="187"/>
      <c r="N123" s="187"/>
      <c r="O123" s="187"/>
      <c r="P123" s="187"/>
      <c r="Q123" s="139"/>
      <c r="R123" s="188"/>
      <c r="S123" s="187"/>
      <c r="T123" s="187"/>
      <c r="U123" s="49"/>
      <c r="V123" s="49"/>
      <c r="W123" s="201"/>
      <c r="X123" s="49"/>
      <c r="Y123" s="139"/>
      <c r="Z123" s="187"/>
      <c r="AA123" s="289"/>
      <c r="AB123" s="289"/>
      <c r="AE123" s="291"/>
      <c r="AF123" s="292"/>
      <c r="AG123" s="139"/>
      <c r="AH123" s="49"/>
      <c r="AI123" s="49"/>
      <c r="AJ123" s="49"/>
      <c r="AK123" s="49"/>
      <c r="AL123" s="49"/>
      <c r="AM123" s="49"/>
      <c r="AN123" s="49"/>
      <c r="AO123" s="139"/>
      <c r="AP123" s="49"/>
      <c r="AQ123" s="49"/>
      <c r="AR123" s="49"/>
      <c r="AS123" s="49"/>
      <c r="AT123" s="49"/>
      <c r="AU123" s="49"/>
      <c r="AV123" s="49"/>
      <c r="AW123" s="139"/>
      <c r="AX123" s="49"/>
      <c r="AY123" s="187"/>
      <c r="AZ123" s="187"/>
      <c r="BA123" s="187"/>
      <c r="BB123" s="187"/>
      <c r="BC123" s="187"/>
      <c r="BD123" s="49"/>
      <c r="BE123" s="139"/>
      <c r="BF123" s="49"/>
      <c r="BG123" s="49"/>
      <c r="BH123" s="49"/>
      <c r="BI123" s="49"/>
      <c r="BJ123" s="49"/>
      <c r="BK123" s="49"/>
      <c r="BL123" s="49"/>
      <c r="BM123" s="139"/>
      <c r="BN123" s="187"/>
      <c r="BO123" s="187"/>
      <c r="BP123" s="187"/>
      <c r="BQ123" s="187"/>
      <c r="BR123" s="187"/>
      <c r="BS123" s="187"/>
      <c r="BT123" s="49"/>
      <c r="BU123" s="139"/>
      <c r="CB123" s="67"/>
      <c r="CC123" s="139"/>
      <c r="CD123" s="49"/>
      <c r="CE123" s="49"/>
      <c r="CF123" s="49"/>
      <c r="CG123" s="49"/>
      <c r="CH123" s="49"/>
      <c r="CI123" s="49"/>
      <c r="CJ123" s="49"/>
      <c r="CK123" s="61"/>
      <c r="CL123" s="49"/>
      <c r="CM123" s="67"/>
      <c r="CN123" s="93"/>
      <c r="CO123" s="84"/>
      <c r="CP123" s="84"/>
      <c r="CQ123" s="128"/>
      <c r="CR123" s="130"/>
      <c r="CS123" s="84"/>
      <c r="CT123" s="84"/>
      <c r="CU123" s="84"/>
      <c r="CV123" s="84"/>
      <c r="CW123" s="84"/>
      <c r="CX123" s="84"/>
      <c r="CY123" s="84"/>
      <c r="CZ123" s="84"/>
      <c r="DA123" s="84"/>
      <c r="DB123" s="84"/>
      <c r="DC123" s="61"/>
      <c r="DD123" s="61"/>
      <c r="DE123" s="61"/>
      <c r="DF123" s="61"/>
      <c r="DG123" s="61"/>
      <c r="DH123" s="61"/>
      <c r="DI123" s="84"/>
      <c r="DJ123" s="84"/>
      <c r="DK123" s="84"/>
      <c r="DL123" s="84"/>
      <c r="DM123" s="84"/>
      <c r="DN123" s="84"/>
      <c r="DO123" s="84"/>
    </row>
    <row r="124" spans="1:119" s="290" customFormat="1">
      <c r="A124" s="139"/>
      <c r="B124" s="187"/>
      <c r="C124" s="187"/>
      <c r="D124" s="187"/>
      <c r="E124" s="187"/>
      <c r="F124" s="187"/>
      <c r="G124" s="189"/>
      <c r="H124" s="48"/>
      <c r="I124" s="139"/>
      <c r="J124" s="187"/>
      <c r="K124" s="187"/>
      <c r="L124" s="187"/>
      <c r="M124" s="187"/>
      <c r="N124" s="187"/>
      <c r="O124" s="187"/>
      <c r="P124" s="187"/>
      <c r="Q124" s="139"/>
      <c r="R124" s="188"/>
      <c r="S124" s="187"/>
      <c r="T124" s="187"/>
      <c r="U124" s="49"/>
      <c r="V124" s="49"/>
      <c r="W124" s="201"/>
      <c r="X124" s="49"/>
      <c r="Y124" s="139"/>
      <c r="Z124" s="187"/>
      <c r="AA124" s="289"/>
      <c r="AB124" s="289"/>
      <c r="AE124" s="291"/>
      <c r="AF124" s="292"/>
      <c r="AG124" s="139"/>
      <c r="AH124" s="49"/>
      <c r="AI124" s="49"/>
      <c r="AJ124" s="49"/>
      <c r="AK124" s="49"/>
      <c r="AL124" s="49"/>
      <c r="AM124" s="49"/>
      <c r="AN124" s="49"/>
      <c r="AO124" s="139"/>
      <c r="AP124" s="49"/>
      <c r="AQ124" s="49"/>
      <c r="AR124" s="49"/>
      <c r="AS124" s="49"/>
      <c r="AT124" s="49"/>
      <c r="AU124" s="49"/>
      <c r="AV124" s="49"/>
      <c r="AW124" s="139"/>
      <c r="AX124" s="49"/>
      <c r="AY124" s="187"/>
      <c r="AZ124" s="187"/>
      <c r="BA124" s="187"/>
      <c r="BB124" s="187"/>
      <c r="BC124" s="187"/>
      <c r="BD124" s="49"/>
      <c r="BE124" s="139"/>
      <c r="BF124" s="49"/>
      <c r="BG124" s="49"/>
      <c r="BH124" s="49"/>
      <c r="BI124" s="49"/>
      <c r="BJ124" s="49"/>
      <c r="BK124" s="49"/>
      <c r="BL124" s="49"/>
      <c r="BM124" s="139"/>
      <c r="BN124" s="187"/>
      <c r="BO124" s="187"/>
      <c r="BP124" s="187"/>
      <c r="BQ124" s="187"/>
      <c r="BR124" s="187"/>
      <c r="BS124" s="187"/>
      <c r="BT124" s="49"/>
      <c r="BU124" s="139"/>
      <c r="CB124" s="67"/>
      <c r="CC124" s="139"/>
      <c r="CD124" s="49"/>
      <c r="CE124" s="49"/>
      <c r="CF124" s="49"/>
      <c r="CG124" s="49"/>
      <c r="CH124" s="49"/>
      <c r="CI124" s="49"/>
      <c r="CJ124" s="49"/>
      <c r="CK124" s="61"/>
      <c r="CL124" s="49"/>
      <c r="CM124" s="67"/>
      <c r="CN124" s="93"/>
      <c r="CO124" s="84"/>
      <c r="CP124" s="84"/>
      <c r="CQ124" s="128"/>
      <c r="CR124" s="130"/>
      <c r="CS124" s="84"/>
      <c r="CT124" s="84"/>
      <c r="CU124" s="84"/>
      <c r="CV124" s="84"/>
      <c r="CW124" s="84"/>
      <c r="CX124" s="84"/>
      <c r="CY124" s="84"/>
      <c r="CZ124" s="84"/>
      <c r="DA124" s="84"/>
      <c r="DB124" s="84"/>
      <c r="DC124" s="61"/>
      <c r="DD124" s="61"/>
      <c r="DE124" s="61"/>
      <c r="DF124" s="61"/>
      <c r="DG124" s="61"/>
      <c r="DH124" s="61"/>
      <c r="DI124" s="84"/>
      <c r="DJ124" s="84"/>
      <c r="DK124" s="84"/>
      <c r="DL124" s="84"/>
      <c r="DM124" s="84"/>
      <c r="DN124" s="84"/>
      <c r="DO124" s="84"/>
    </row>
    <row r="125" spans="1:119" s="290" customFormat="1">
      <c r="A125" s="139"/>
      <c r="B125" s="187"/>
      <c r="C125" s="187"/>
      <c r="D125" s="187"/>
      <c r="E125" s="187"/>
      <c r="F125" s="187"/>
      <c r="G125" s="189"/>
      <c r="H125" s="48"/>
      <c r="I125" s="139"/>
      <c r="J125" s="187"/>
      <c r="K125" s="187"/>
      <c r="L125" s="187"/>
      <c r="M125" s="187"/>
      <c r="N125" s="187"/>
      <c r="O125" s="187"/>
      <c r="P125" s="187"/>
      <c r="Q125" s="139"/>
      <c r="R125" s="188"/>
      <c r="S125" s="187"/>
      <c r="T125" s="187"/>
      <c r="U125" s="49"/>
      <c r="V125" s="49"/>
      <c r="W125" s="201"/>
      <c r="X125" s="49"/>
      <c r="Y125" s="139"/>
      <c r="Z125" s="187"/>
      <c r="AA125" s="289"/>
      <c r="AB125" s="289"/>
      <c r="AE125" s="291"/>
      <c r="AF125" s="292"/>
      <c r="AG125" s="139"/>
      <c r="AH125" s="49"/>
      <c r="AI125" s="49"/>
      <c r="AJ125" s="49"/>
      <c r="AK125" s="49"/>
      <c r="AL125" s="49"/>
      <c r="AM125" s="49"/>
      <c r="AN125" s="49"/>
      <c r="AO125" s="139"/>
      <c r="AP125" s="49"/>
      <c r="AQ125" s="49"/>
      <c r="AR125" s="49"/>
      <c r="AS125" s="49"/>
      <c r="AT125" s="49"/>
      <c r="AU125" s="49"/>
      <c r="AV125" s="49"/>
      <c r="AW125" s="139"/>
      <c r="AX125" s="49"/>
      <c r="AY125" s="187"/>
      <c r="AZ125" s="187"/>
      <c r="BA125" s="187"/>
      <c r="BB125" s="187"/>
      <c r="BC125" s="187"/>
      <c r="BD125" s="49"/>
      <c r="BE125" s="139"/>
      <c r="BF125" s="49"/>
      <c r="BG125" s="49"/>
      <c r="BH125" s="49"/>
      <c r="BI125" s="49"/>
      <c r="BJ125" s="49"/>
      <c r="BK125" s="49"/>
      <c r="BL125" s="49"/>
      <c r="BM125" s="139"/>
      <c r="BN125" s="187"/>
      <c r="BO125" s="187"/>
      <c r="BP125" s="187"/>
      <c r="BQ125" s="187"/>
      <c r="BR125" s="187"/>
      <c r="BS125" s="187"/>
      <c r="BT125" s="49"/>
      <c r="BU125" s="139"/>
      <c r="CB125" s="67"/>
      <c r="CC125" s="139"/>
      <c r="CD125" s="49"/>
      <c r="CE125" s="49"/>
      <c r="CF125" s="49"/>
      <c r="CG125" s="49"/>
      <c r="CH125" s="49"/>
      <c r="CI125" s="49"/>
      <c r="CJ125" s="49"/>
      <c r="CK125" s="61"/>
      <c r="CL125" s="49"/>
      <c r="CM125" s="67"/>
      <c r="CN125" s="93"/>
      <c r="CO125" s="84"/>
      <c r="CP125" s="84"/>
      <c r="CQ125" s="128"/>
      <c r="CR125" s="130"/>
      <c r="CS125" s="84"/>
      <c r="CT125" s="84"/>
      <c r="CU125" s="84"/>
      <c r="CV125" s="84"/>
      <c r="CW125" s="84"/>
      <c r="CX125" s="84"/>
      <c r="CY125" s="84"/>
      <c r="CZ125" s="84"/>
      <c r="DA125" s="84"/>
      <c r="DB125" s="84"/>
      <c r="DC125" s="61"/>
      <c r="DD125" s="61"/>
      <c r="DE125" s="61"/>
      <c r="DF125" s="61"/>
      <c r="DG125" s="61"/>
      <c r="DH125" s="61"/>
      <c r="DI125" s="84"/>
      <c r="DJ125" s="84"/>
      <c r="DK125" s="84"/>
      <c r="DL125" s="84"/>
      <c r="DM125" s="84"/>
      <c r="DN125" s="84"/>
      <c r="DO125" s="84"/>
    </row>
    <row r="126" spans="1:119" s="290" customFormat="1">
      <c r="A126" s="139"/>
      <c r="B126" s="187"/>
      <c r="C126" s="187"/>
      <c r="D126" s="187"/>
      <c r="E126" s="187"/>
      <c r="F126" s="187"/>
      <c r="G126" s="189"/>
      <c r="H126" s="48"/>
      <c r="I126" s="139"/>
      <c r="J126" s="187"/>
      <c r="K126" s="187"/>
      <c r="L126" s="187"/>
      <c r="M126" s="187"/>
      <c r="N126" s="187"/>
      <c r="O126" s="187"/>
      <c r="P126" s="187"/>
      <c r="Q126" s="139"/>
      <c r="R126" s="188"/>
      <c r="S126" s="187"/>
      <c r="T126" s="187"/>
      <c r="U126" s="49"/>
      <c r="V126" s="49"/>
      <c r="W126" s="201"/>
      <c r="X126" s="49"/>
      <c r="Y126" s="139"/>
      <c r="Z126" s="187"/>
      <c r="AA126" s="289"/>
      <c r="AB126" s="289"/>
      <c r="AE126" s="291"/>
      <c r="AF126" s="292"/>
      <c r="AG126" s="139"/>
      <c r="AH126" s="49"/>
      <c r="AI126" s="49"/>
      <c r="AJ126" s="49"/>
      <c r="AK126" s="49"/>
      <c r="AL126" s="49"/>
      <c r="AM126" s="49"/>
      <c r="AN126" s="49"/>
      <c r="AO126" s="139"/>
      <c r="AP126" s="49"/>
      <c r="AQ126" s="49"/>
      <c r="AR126" s="49"/>
      <c r="AS126" s="49"/>
      <c r="AT126" s="49"/>
      <c r="AU126" s="49"/>
      <c r="AV126" s="49"/>
      <c r="AW126" s="139"/>
      <c r="AX126" s="49"/>
      <c r="AY126" s="187"/>
      <c r="AZ126" s="187"/>
      <c r="BA126" s="187"/>
      <c r="BB126" s="187"/>
      <c r="BC126" s="187"/>
      <c r="BD126" s="49"/>
      <c r="BE126" s="139"/>
      <c r="BF126" s="49"/>
      <c r="BG126" s="49"/>
      <c r="BH126" s="49"/>
      <c r="BI126" s="49"/>
      <c r="BJ126" s="49"/>
      <c r="BK126" s="49"/>
      <c r="BL126" s="49"/>
      <c r="BM126" s="139"/>
      <c r="BN126" s="187"/>
      <c r="BO126" s="187"/>
      <c r="BP126" s="187"/>
      <c r="BQ126" s="187"/>
      <c r="BR126" s="187"/>
      <c r="BS126" s="187"/>
      <c r="BT126" s="49"/>
      <c r="BU126" s="139"/>
      <c r="CB126" s="67"/>
      <c r="CC126" s="139"/>
      <c r="CD126" s="49"/>
      <c r="CE126" s="49"/>
      <c r="CF126" s="49"/>
      <c r="CG126" s="49"/>
      <c r="CH126" s="49"/>
      <c r="CI126" s="49"/>
      <c r="CJ126" s="49"/>
      <c r="CK126" s="61"/>
      <c r="CL126" s="49"/>
      <c r="CM126" s="67"/>
      <c r="CN126" s="93"/>
      <c r="CO126" s="84"/>
      <c r="CP126" s="84"/>
      <c r="CQ126" s="128"/>
      <c r="CR126" s="130"/>
      <c r="CS126" s="84"/>
      <c r="CT126" s="84"/>
      <c r="CU126" s="84"/>
      <c r="CV126" s="84"/>
      <c r="CW126" s="84"/>
      <c r="CX126" s="84"/>
      <c r="CY126" s="84"/>
      <c r="CZ126" s="84"/>
      <c r="DA126" s="84"/>
      <c r="DB126" s="84"/>
      <c r="DC126" s="61"/>
      <c r="DD126" s="61"/>
      <c r="DE126" s="61"/>
      <c r="DF126" s="61"/>
      <c r="DG126" s="61"/>
      <c r="DH126" s="61"/>
      <c r="DI126" s="84"/>
      <c r="DJ126" s="84"/>
      <c r="DK126" s="84"/>
      <c r="DL126" s="84"/>
      <c r="DM126" s="84"/>
      <c r="DN126" s="84"/>
      <c r="DO126" s="84"/>
    </row>
    <row r="127" spans="1:119" s="290" customFormat="1">
      <c r="A127" s="139"/>
      <c r="B127" s="187"/>
      <c r="C127" s="187"/>
      <c r="D127" s="187"/>
      <c r="E127" s="187"/>
      <c r="F127" s="187"/>
      <c r="G127" s="189"/>
      <c r="H127" s="48"/>
      <c r="I127" s="139"/>
      <c r="J127" s="187"/>
      <c r="K127" s="187"/>
      <c r="L127" s="187"/>
      <c r="M127" s="187"/>
      <c r="N127" s="187"/>
      <c r="O127" s="187"/>
      <c r="P127" s="187"/>
      <c r="Q127" s="139"/>
      <c r="R127" s="188"/>
      <c r="S127" s="187"/>
      <c r="T127" s="187"/>
      <c r="U127" s="49"/>
      <c r="V127" s="49"/>
      <c r="W127" s="201"/>
      <c r="X127" s="49"/>
      <c r="Y127" s="139"/>
      <c r="Z127" s="187"/>
      <c r="AA127" s="289"/>
      <c r="AB127" s="289"/>
      <c r="AE127" s="291"/>
      <c r="AF127" s="292"/>
      <c r="AG127" s="139"/>
      <c r="AH127" s="49"/>
      <c r="AI127" s="49"/>
      <c r="AJ127" s="49"/>
      <c r="AK127" s="49"/>
      <c r="AL127" s="49"/>
      <c r="AM127" s="49"/>
      <c r="AN127" s="49"/>
      <c r="AO127" s="139"/>
      <c r="AP127" s="49"/>
      <c r="AQ127" s="49"/>
      <c r="AR127" s="49"/>
      <c r="AS127" s="49"/>
      <c r="AT127" s="49"/>
      <c r="AU127" s="49"/>
      <c r="AV127" s="49"/>
      <c r="AW127" s="139"/>
      <c r="AX127" s="49"/>
      <c r="AY127" s="187"/>
      <c r="AZ127" s="187"/>
      <c r="BA127" s="187"/>
      <c r="BB127" s="187"/>
      <c r="BC127" s="187"/>
      <c r="BD127" s="49"/>
      <c r="BE127" s="139"/>
      <c r="BF127" s="49"/>
      <c r="BG127" s="49"/>
      <c r="BH127" s="49"/>
      <c r="BI127" s="49"/>
      <c r="BJ127" s="49"/>
      <c r="BK127" s="49"/>
      <c r="BL127" s="49"/>
      <c r="BM127" s="139"/>
      <c r="BN127" s="187"/>
      <c r="BO127" s="187"/>
      <c r="BP127" s="187"/>
      <c r="BQ127" s="187"/>
      <c r="BR127" s="187"/>
      <c r="BS127" s="187"/>
      <c r="BT127" s="49"/>
      <c r="BU127" s="139"/>
      <c r="CB127" s="67"/>
      <c r="CC127" s="139"/>
      <c r="CD127" s="49"/>
      <c r="CE127" s="49"/>
      <c r="CF127" s="49"/>
      <c r="CG127" s="49"/>
      <c r="CH127" s="49"/>
      <c r="CI127" s="49"/>
      <c r="CJ127" s="49"/>
      <c r="CK127" s="61"/>
      <c r="CL127" s="49"/>
      <c r="CM127" s="67"/>
      <c r="CN127" s="93"/>
      <c r="CO127" s="84"/>
      <c r="CP127" s="84"/>
      <c r="CQ127" s="128"/>
      <c r="CR127" s="130"/>
      <c r="CS127" s="84"/>
      <c r="CT127" s="84"/>
      <c r="CU127" s="84"/>
      <c r="CV127" s="84"/>
      <c r="CW127" s="84"/>
      <c r="CX127" s="84"/>
      <c r="CY127" s="84"/>
      <c r="CZ127" s="84"/>
      <c r="DA127" s="84"/>
      <c r="DB127" s="84"/>
      <c r="DC127" s="61"/>
      <c r="DD127" s="61"/>
      <c r="DE127" s="61"/>
      <c r="DF127" s="61"/>
      <c r="DG127" s="61"/>
      <c r="DH127" s="61"/>
      <c r="DI127" s="84"/>
      <c r="DJ127" s="84"/>
      <c r="DK127" s="84"/>
      <c r="DL127" s="84"/>
      <c r="DM127" s="84"/>
      <c r="DN127" s="84"/>
      <c r="DO127" s="84"/>
    </row>
    <row r="128" spans="1:119" s="290" customFormat="1">
      <c r="A128" s="139"/>
      <c r="B128" s="187"/>
      <c r="C128" s="187"/>
      <c r="D128" s="187"/>
      <c r="E128" s="187"/>
      <c r="F128" s="187"/>
      <c r="G128" s="189"/>
      <c r="H128" s="48"/>
      <c r="I128" s="139"/>
      <c r="J128" s="187"/>
      <c r="K128" s="187"/>
      <c r="L128" s="187"/>
      <c r="M128" s="187"/>
      <c r="N128" s="187"/>
      <c r="O128" s="187"/>
      <c r="P128" s="187"/>
      <c r="Q128" s="139"/>
      <c r="R128" s="188"/>
      <c r="S128" s="187"/>
      <c r="T128" s="187"/>
      <c r="U128" s="49"/>
      <c r="V128" s="49"/>
      <c r="W128" s="201"/>
      <c r="X128" s="49"/>
      <c r="Y128" s="139"/>
      <c r="Z128" s="187"/>
      <c r="AA128" s="289"/>
      <c r="AB128" s="289"/>
      <c r="AE128" s="291"/>
      <c r="AF128" s="292"/>
      <c r="AG128" s="139"/>
      <c r="AH128" s="49"/>
      <c r="AI128" s="49"/>
      <c r="AJ128" s="49"/>
      <c r="AK128" s="49"/>
      <c r="AL128" s="49"/>
      <c r="AM128" s="49"/>
      <c r="AN128" s="49"/>
      <c r="AO128" s="139"/>
      <c r="AP128" s="49"/>
      <c r="AQ128" s="49"/>
      <c r="AR128" s="49"/>
      <c r="AS128" s="49"/>
      <c r="AT128" s="49"/>
      <c r="AU128" s="49"/>
      <c r="AV128" s="49"/>
      <c r="AW128" s="139"/>
      <c r="AX128" s="49"/>
      <c r="AY128" s="187"/>
      <c r="AZ128" s="187"/>
      <c r="BA128" s="187"/>
      <c r="BB128" s="187"/>
      <c r="BC128" s="187"/>
      <c r="BD128" s="49"/>
      <c r="BE128" s="139"/>
      <c r="BF128" s="49"/>
      <c r="BG128" s="49"/>
      <c r="BH128" s="49"/>
      <c r="BI128" s="49"/>
      <c r="BJ128" s="49"/>
      <c r="BK128" s="49"/>
      <c r="BL128" s="49"/>
      <c r="BM128" s="139"/>
      <c r="BN128" s="187"/>
      <c r="BO128" s="187"/>
      <c r="BP128" s="187"/>
      <c r="BQ128" s="187"/>
      <c r="BR128" s="187"/>
      <c r="BS128" s="187"/>
      <c r="BT128" s="49"/>
      <c r="BU128" s="139"/>
      <c r="CB128" s="67"/>
      <c r="CC128" s="139"/>
      <c r="CD128" s="49"/>
      <c r="CE128" s="49"/>
      <c r="CF128" s="49"/>
      <c r="CG128" s="49"/>
      <c r="CH128" s="49"/>
      <c r="CI128" s="49"/>
      <c r="CJ128" s="49"/>
      <c r="CK128" s="61"/>
      <c r="CL128" s="49"/>
      <c r="CM128" s="67"/>
      <c r="CN128" s="93"/>
      <c r="CO128" s="84"/>
      <c r="CP128" s="84"/>
      <c r="CQ128" s="128"/>
      <c r="CR128" s="130"/>
      <c r="CS128" s="84"/>
      <c r="CT128" s="84"/>
      <c r="CU128" s="84"/>
      <c r="CV128" s="84"/>
      <c r="CW128" s="84"/>
      <c r="CX128" s="84"/>
      <c r="CY128" s="84"/>
      <c r="CZ128" s="84"/>
      <c r="DA128" s="84"/>
      <c r="DB128" s="84"/>
      <c r="DC128" s="61"/>
      <c r="DD128" s="61"/>
      <c r="DE128" s="61"/>
      <c r="DF128" s="61"/>
      <c r="DG128" s="61"/>
      <c r="DH128" s="61"/>
      <c r="DI128" s="84"/>
      <c r="DJ128" s="84"/>
      <c r="DK128" s="84"/>
      <c r="DL128" s="84"/>
      <c r="DM128" s="84"/>
      <c r="DN128" s="84"/>
      <c r="DO128" s="84"/>
    </row>
    <row r="129" spans="1:119" s="290" customFormat="1">
      <c r="A129" s="139"/>
      <c r="B129" s="187"/>
      <c r="C129" s="187"/>
      <c r="D129" s="187"/>
      <c r="E129" s="187"/>
      <c r="F129" s="187"/>
      <c r="G129" s="189"/>
      <c r="H129" s="48"/>
      <c r="I129" s="139"/>
      <c r="J129" s="187"/>
      <c r="K129" s="187"/>
      <c r="L129" s="187"/>
      <c r="M129" s="187"/>
      <c r="N129" s="187"/>
      <c r="O129" s="187"/>
      <c r="P129" s="187"/>
      <c r="Q129" s="139"/>
      <c r="R129" s="188"/>
      <c r="S129" s="187"/>
      <c r="T129" s="187"/>
      <c r="U129" s="49"/>
      <c r="V129" s="49"/>
      <c r="W129" s="201"/>
      <c r="X129" s="49"/>
      <c r="Y129" s="139"/>
      <c r="Z129" s="187"/>
      <c r="AA129" s="289"/>
      <c r="AB129" s="289"/>
      <c r="AE129" s="291"/>
      <c r="AF129" s="292"/>
      <c r="AG129" s="139"/>
      <c r="AH129" s="49"/>
      <c r="AI129" s="49"/>
      <c r="AJ129" s="49"/>
      <c r="AK129" s="49"/>
      <c r="AL129" s="49"/>
      <c r="AM129" s="49"/>
      <c r="AN129" s="49"/>
      <c r="AO129" s="139"/>
      <c r="AP129" s="49"/>
      <c r="AQ129" s="49"/>
      <c r="AR129" s="49"/>
      <c r="AS129" s="49"/>
      <c r="AT129" s="49"/>
      <c r="AU129" s="49"/>
      <c r="AV129" s="49"/>
      <c r="AW129" s="139"/>
      <c r="AX129" s="49"/>
      <c r="AY129" s="187"/>
      <c r="AZ129" s="187"/>
      <c r="BA129" s="187"/>
      <c r="BB129" s="187"/>
      <c r="BC129" s="187"/>
      <c r="BD129" s="49"/>
      <c r="BE129" s="139"/>
      <c r="BF129" s="49"/>
      <c r="BG129" s="49"/>
      <c r="BH129" s="49"/>
      <c r="BI129" s="49"/>
      <c r="BJ129" s="49"/>
      <c r="BK129" s="49"/>
      <c r="BL129" s="49"/>
      <c r="BM129" s="139"/>
      <c r="BN129" s="187"/>
      <c r="BO129" s="187"/>
      <c r="BP129" s="187"/>
      <c r="BQ129" s="187"/>
      <c r="BR129" s="187"/>
      <c r="BS129" s="187"/>
      <c r="BT129" s="49"/>
      <c r="BU129" s="139"/>
      <c r="CB129" s="67"/>
      <c r="CC129" s="139"/>
      <c r="CD129" s="49"/>
      <c r="CE129" s="49"/>
      <c r="CF129" s="49"/>
      <c r="CG129" s="49"/>
      <c r="CH129" s="49"/>
      <c r="CI129" s="49"/>
      <c r="CJ129" s="49"/>
      <c r="CK129" s="61"/>
      <c r="CL129" s="49"/>
      <c r="CM129" s="67"/>
      <c r="CN129" s="93"/>
      <c r="CO129" s="84"/>
      <c r="CP129" s="84"/>
      <c r="CQ129" s="128"/>
      <c r="CR129" s="130"/>
      <c r="CS129" s="84"/>
      <c r="CT129" s="84"/>
      <c r="CU129" s="84"/>
      <c r="CV129" s="84"/>
      <c r="CW129" s="84"/>
      <c r="CX129" s="84"/>
      <c r="CY129" s="84"/>
      <c r="CZ129" s="84"/>
      <c r="DA129" s="84"/>
      <c r="DB129" s="84"/>
      <c r="DC129" s="61"/>
      <c r="DD129" s="61"/>
      <c r="DE129" s="61"/>
      <c r="DF129" s="61"/>
      <c r="DG129" s="61"/>
      <c r="DH129" s="61"/>
      <c r="DI129" s="84"/>
      <c r="DJ129" s="84"/>
      <c r="DK129" s="84"/>
      <c r="DL129" s="84"/>
      <c r="DM129" s="84"/>
      <c r="DN129" s="84"/>
      <c r="DO129" s="84"/>
    </row>
    <row r="130" spans="1:119" s="290" customFormat="1">
      <c r="A130" s="139"/>
      <c r="B130" s="187"/>
      <c r="C130" s="187"/>
      <c r="D130" s="187"/>
      <c r="E130" s="187"/>
      <c r="F130" s="187"/>
      <c r="G130" s="189"/>
      <c r="H130" s="48"/>
      <c r="I130" s="139"/>
      <c r="J130" s="187"/>
      <c r="K130" s="187"/>
      <c r="L130" s="187"/>
      <c r="M130" s="187"/>
      <c r="N130" s="187"/>
      <c r="O130" s="187"/>
      <c r="P130" s="187"/>
      <c r="Q130" s="139"/>
      <c r="R130" s="188"/>
      <c r="S130" s="187"/>
      <c r="T130" s="187"/>
      <c r="U130" s="49"/>
      <c r="V130" s="49"/>
      <c r="W130" s="201"/>
      <c r="X130" s="49"/>
      <c r="Y130" s="139"/>
      <c r="Z130" s="187"/>
      <c r="AA130" s="289"/>
      <c r="AB130" s="289"/>
      <c r="AE130" s="291"/>
      <c r="AF130" s="292"/>
      <c r="AG130" s="139"/>
      <c r="AH130" s="49"/>
      <c r="AI130" s="49"/>
      <c r="AJ130" s="49"/>
      <c r="AK130" s="49"/>
      <c r="AL130" s="49"/>
      <c r="AM130" s="49"/>
      <c r="AN130" s="49"/>
      <c r="AO130" s="139"/>
      <c r="AP130" s="49"/>
      <c r="AQ130" s="49"/>
      <c r="AR130" s="49"/>
      <c r="AS130" s="49"/>
      <c r="AT130" s="49"/>
      <c r="AU130" s="49"/>
      <c r="AV130" s="49"/>
      <c r="AW130" s="139"/>
      <c r="AX130" s="49"/>
      <c r="AY130" s="187"/>
      <c r="AZ130" s="187"/>
      <c r="BA130" s="187"/>
      <c r="BB130" s="187"/>
      <c r="BC130" s="187"/>
      <c r="BD130" s="49"/>
      <c r="BE130" s="139"/>
      <c r="BF130" s="49"/>
      <c r="BG130" s="49"/>
      <c r="BH130" s="49"/>
      <c r="BI130" s="49"/>
      <c r="BJ130" s="49"/>
      <c r="BK130" s="49"/>
      <c r="BL130" s="49"/>
      <c r="BM130" s="139"/>
      <c r="BN130" s="187"/>
      <c r="BO130" s="187"/>
      <c r="BP130" s="187"/>
      <c r="BQ130" s="187"/>
      <c r="BR130" s="187"/>
      <c r="BS130" s="187"/>
      <c r="BT130" s="49"/>
      <c r="BU130" s="139"/>
      <c r="CB130" s="67"/>
      <c r="CC130" s="139"/>
      <c r="CD130" s="49"/>
      <c r="CE130" s="49"/>
      <c r="CF130" s="49"/>
      <c r="CG130" s="49"/>
      <c r="CH130" s="49"/>
      <c r="CI130" s="49"/>
      <c r="CJ130" s="49"/>
      <c r="CK130" s="61"/>
      <c r="CL130" s="49"/>
      <c r="CM130" s="67"/>
      <c r="CN130" s="93"/>
      <c r="CO130" s="84"/>
      <c r="CP130" s="84"/>
      <c r="CQ130" s="128"/>
      <c r="CR130" s="130"/>
      <c r="CS130" s="84"/>
      <c r="CT130" s="84"/>
      <c r="CU130" s="84"/>
      <c r="CV130" s="84"/>
      <c r="CW130" s="84"/>
      <c r="CX130" s="84"/>
      <c r="CY130" s="84"/>
      <c r="CZ130" s="84"/>
      <c r="DA130" s="84"/>
      <c r="DB130" s="84"/>
      <c r="DC130" s="61"/>
      <c r="DD130" s="61"/>
      <c r="DE130" s="61"/>
      <c r="DF130" s="61"/>
      <c r="DG130" s="61"/>
      <c r="DH130" s="61"/>
      <c r="DI130" s="84"/>
      <c r="DJ130" s="84"/>
      <c r="DK130" s="84"/>
      <c r="DL130" s="84"/>
      <c r="DM130" s="84"/>
      <c r="DN130" s="84"/>
      <c r="DO130" s="84"/>
    </row>
    <row r="131" spans="1:119" s="290" customFormat="1">
      <c r="A131" s="139"/>
      <c r="B131" s="187"/>
      <c r="C131" s="187"/>
      <c r="D131" s="187"/>
      <c r="E131" s="187"/>
      <c r="F131" s="187"/>
      <c r="G131" s="189"/>
      <c r="H131" s="48"/>
      <c r="I131" s="139"/>
      <c r="J131" s="187"/>
      <c r="K131" s="187"/>
      <c r="L131" s="187"/>
      <c r="M131" s="187"/>
      <c r="N131" s="187"/>
      <c r="O131" s="187"/>
      <c r="P131" s="187"/>
      <c r="Q131" s="139"/>
      <c r="R131" s="188"/>
      <c r="S131" s="187"/>
      <c r="T131" s="187"/>
      <c r="U131" s="49"/>
      <c r="V131" s="49"/>
      <c r="W131" s="201"/>
      <c r="X131" s="49"/>
      <c r="Y131" s="139"/>
      <c r="Z131" s="187"/>
      <c r="AA131" s="289"/>
      <c r="AB131" s="289"/>
      <c r="AE131" s="291"/>
      <c r="AF131" s="292"/>
      <c r="AG131" s="139"/>
      <c r="AH131" s="49"/>
      <c r="AI131" s="49"/>
      <c r="AJ131" s="49"/>
      <c r="AK131" s="49"/>
      <c r="AL131" s="49"/>
      <c r="AM131" s="49"/>
      <c r="AN131" s="49"/>
      <c r="AO131" s="139"/>
      <c r="AP131" s="49"/>
      <c r="AQ131" s="49"/>
      <c r="AR131" s="49"/>
      <c r="AS131" s="49"/>
      <c r="AT131" s="49"/>
      <c r="AU131" s="49"/>
      <c r="AV131" s="49"/>
      <c r="AW131" s="139"/>
      <c r="AX131" s="49"/>
      <c r="AY131" s="187"/>
      <c r="AZ131" s="187"/>
      <c r="BA131" s="187"/>
      <c r="BB131" s="187"/>
      <c r="BC131" s="187"/>
      <c r="BD131" s="49"/>
      <c r="BE131" s="139"/>
      <c r="BF131" s="49"/>
      <c r="BG131" s="49"/>
      <c r="BH131" s="49"/>
      <c r="BI131" s="49"/>
      <c r="BJ131" s="49"/>
      <c r="BK131" s="49"/>
      <c r="BL131" s="49"/>
      <c r="BM131" s="139"/>
      <c r="BN131" s="187"/>
      <c r="BO131" s="187"/>
      <c r="BP131" s="187"/>
      <c r="BQ131" s="187"/>
      <c r="BR131" s="187"/>
      <c r="BS131" s="187"/>
      <c r="BT131" s="49"/>
      <c r="BU131" s="139"/>
      <c r="CB131" s="67"/>
      <c r="CC131" s="139"/>
      <c r="CD131" s="49"/>
      <c r="CE131" s="49"/>
      <c r="CF131" s="49"/>
      <c r="CG131" s="49"/>
      <c r="CH131" s="49"/>
      <c r="CI131" s="49"/>
      <c r="CJ131" s="49"/>
      <c r="CK131" s="61"/>
      <c r="CL131" s="49"/>
      <c r="CM131" s="67"/>
      <c r="CN131" s="93"/>
      <c r="CO131" s="84"/>
      <c r="CP131" s="84"/>
      <c r="CQ131" s="128"/>
      <c r="CR131" s="130"/>
      <c r="CS131" s="84"/>
      <c r="CT131" s="84"/>
      <c r="CU131" s="84"/>
      <c r="CV131" s="84"/>
      <c r="CW131" s="84"/>
      <c r="CX131" s="84"/>
      <c r="CY131" s="84"/>
      <c r="CZ131" s="84"/>
      <c r="DA131" s="84"/>
      <c r="DB131" s="84"/>
      <c r="DC131" s="61"/>
      <c r="DD131" s="61"/>
      <c r="DE131" s="61"/>
      <c r="DF131" s="61"/>
      <c r="DG131" s="61"/>
      <c r="DH131" s="61"/>
      <c r="DI131" s="84"/>
      <c r="DJ131" s="84"/>
      <c r="DK131" s="84"/>
      <c r="DL131" s="84"/>
      <c r="DM131" s="84"/>
      <c r="DN131" s="84"/>
      <c r="DO131" s="84"/>
    </row>
    <row r="132" spans="1:119" s="290" customFormat="1">
      <c r="A132" s="139"/>
      <c r="B132" s="187"/>
      <c r="C132" s="187"/>
      <c r="D132" s="187"/>
      <c r="E132" s="187"/>
      <c r="F132" s="187"/>
      <c r="G132" s="189"/>
      <c r="H132" s="48"/>
      <c r="I132" s="139"/>
      <c r="J132" s="187"/>
      <c r="K132" s="187"/>
      <c r="L132" s="187"/>
      <c r="M132" s="187"/>
      <c r="N132" s="187"/>
      <c r="O132" s="187"/>
      <c r="P132" s="187"/>
      <c r="Q132" s="139"/>
      <c r="R132" s="188"/>
      <c r="S132" s="187"/>
      <c r="T132" s="187"/>
      <c r="U132" s="49"/>
      <c r="V132" s="49"/>
      <c r="W132" s="201"/>
      <c r="X132" s="49"/>
      <c r="Y132" s="139"/>
      <c r="Z132" s="187"/>
      <c r="AA132" s="289"/>
      <c r="AB132" s="289"/>
      <c r="AE132" s="291"/>
      <c r="AF132" s="292"/>
      <c r="AG132" s="139"/>
      <c r="AH132" s="49"/>
      <c r="AI132" s="49"/>
      <c r="AJ132" s="49"/>
      <c r="AK132" s="49"/>
      <c r="AL132" s="49"/>
      <c r="AM132" s="49"/>
      <c r="AN132" s="49"/>
      <c r="AO132" s="139"/>
      <c r="AP132" s="49"/>
      <c r="AQ132" s="49"/>
      <c r="AR132" s="49"/>
      <c r="AS132" s="49"/>
      <c r="AT132" s="49"/>
      <c r="AU132" s="49"/>
      <c r="AV132" s="49"/>
      <c r="AW132" s="139"/>
      <c r="AX132" s="49"/>
      <c r="AY132" s="187"/>
      <c r="AZ132" s="187"/>
      <c r="BA132" s="187"/>
      <c r="BB132" s="187"/>
      <c r="BC132" s="187"/>
      <c r="BD132" s="49"/>
      <c r="BE132" s="139"/>
      <c r="BF132" s="49"/>
      <c r="BG132" s="49"/>
      <c r="BH132" s="49"/>
      <c r="BI132" s="49"/>
      <c r="BJ132" s="49"/>
      <c r="BK132" s="49"/>
      <c r="BL132" s="49"/>
      <c r="BM132" s="139"/>
      <c r="BN132" s="187"/>
      <c r="BO132" s="187"/>
      <c r="BP132" s="187"/>
      <c r="BQ132" s="187"/>
      <c r="BR132" s="187"/>
      <c r="BS132" s="187"/>
      <c r="BT132" s="49"/>
      <c r="BU132" s="139"/>
      <c r="CB132" s="67"/>
      <c r="CC132" s="139"/>
      <c r="CD132" s="49"/>
      <c r="CE132" s="49"/>
      <c r="CF132" s="49"/>
      <c r="CG132" s="49"/>
      <c r="CH132" s="49"/>
      <c r="CI132" s="49"/>
      <c r="CJ132" s="49"/>
      <c r="CK132" s="61"/>
      <c r="CL132" s="49"/>
      <c r="CM132" s="67"/>
      <c r="CN132" s="93"/>
      <c r="CO132" s="84"/>
      <c r="CP132" s="84"/>
      <c r="CQ132" s="128"/>
      <c r="CR132" s="130"/>
      <c r="CS132" s="84"/>
      <c r="CT132" s="84"/>
      <c r="CU132" s="84"/>
      <c r="CV132" s="84"/>
      <c r="CW132" s="84"/>
      <c r="CX132" s="84"/>
      <c r="CY132" s="84"/>
      <c r="CZ132" s="84"/>
      <c r="DA132" s="84"/>
      <c r="DB132" s="84"/>
      <c r="DC132" s="61"/>
      <c r="DD132" s="61"/>
      <c r="DE132" s="61"/>
      <c r="DF132" s="61"/>
      <c r="DG132" s="61"/>
      <c r="DH132" s="61"/>
      <c r="DI132" s="84"/>
      <c r="DJ132" s="84"/>
      <c r="DK132" s="84"/>
      <c r="DL132" s="84"/>
      <c r="DM132" s="84"/>
      <c r="DN132" s="84"/>
      <c r="DO132" s="84"/>
    </row>
    <row r="133" spans="1:119" s="290" customFormat="1">
      <c r="A133" s="139"/>
      <c r="B133" s="187"/>
      <c r="C133" s="187"/>
      <c r="D133" s="187"/>
      <c r="E133" s="187"/>
      <c r="F133" s="187"/>
      <c r="G133" s="189"/>
      <c r="H133" s="48"/>
      <c r="I133" s="139"/>
      <c r="J133" s="187"/>
      <c r="K133" s="187"/>
      <c r="L133" s="187"/>
      <c r="M133" s="187"/>
      <c r="N133" s="187"/>
      <c r="O133" s="187"/>
      <c r="P133" s="187"/>
      <c r="Q133" s="139"/>
      <c r="R133" s="188"/>
      <c r="S133" s="187"/>
      <c r="T133" s="187"/>
      <c r="U133" s="49"/>
      <c r="V133" s="49"/>
      <c r="W133" s="201"/>
      <c r="X133" s="49"/>
      <c r="Y133" s="139"/>
      <c r="Z133" s="187"/>
      <c r="AA133" s="289"/>
      <c r="AB133" s="289"/>
      <c r="AE133" s="291"/>
      <c r="AF133" s="292"/>
      <c r="AG133" s="139"/>
      <c r="AH133" s="49"/>
      <c r="AI133" s="49"/>
      <c r="AJ133" s="49"/>
      <c r="AK133" s="49"/>
      <c r="AL133" s="49"/>
      <c r="AM133" s="49"/>
      <c r="AN133" s="49"/>
      <c r="AO133" s="139"/>
      <c r="AP133" s="49"/>
      <c r="AQ133" s="49"/>
      <c r="AR133" s="49"/>
      <c r="AS133" s="49"/>
      <c r="AT133" s="49"/>
      <c r="AU133" s="49"/>
      <c r="AV133" s="49"/>
      <c r="AW133" s="139"/>
      <c r="AX133" s="49"/>
      <c r="AY133" s="187"/>
      <c r="AZ133" s="187"/>
      <c r="BA133" s="187"/>
      <c r="BB133" s="187"/>
      <c r="BC133" s="187"/>
      <c r="BD133" s="49"/>
      <c r="BE133" s="139"/>
      <c r="BF133" s="49"/>
      <c r="BG133" s="49"/>
      <c r="BH133" s="49"/>
      <c r="BI133" s="49"/>
      <c r="BJ133" s="49"/>
      <c r="BK133" s="49"/>
      <c r="BL133" s="49"/>
      <c r="BM133" s="139"/>
      <c r="BN133" s="187"/>
      <c r="BO133" s="187"/>
      <c r="BP133" s="187"/>
      <c r="BQ133" s="187"/>
      <c r="BR133" s="187"/>
      <c r="BS133" s="187"/>
      <c r="BT133" s="49"/>
      <c r="BU133" s="139"/>
      <c r="CB133" s="67"/>
      <c r="CC133" s="139"/>
      <c r="CD133" s="49"/>
      <c r="CE133" s="49"/>
      <c r="CF133" s="49"/>
      <c r="CG133" s="49"/>
      <c r="CH133" s="49"/>
      <c r="CI133" s="49"/>
      <c r="CJ133" s="49"/>
      <c r="CK133" s="61"/>
      <c r="CL133" s="49"/>
      <c r="CM133" s="67"/>
      <c r="CN133" s="93"/>
      <c r="CO133" s="84"/>
      <c r="CP133" s="84"/>
      <c r="CQ133" s="128"/>
      <c r="CR133" s="130"/>
      <c r="CS133" s="84"/>
      <c r="CT133" s="84"/>
      <c r="CU133" s="84"/>
      <c r="CV133" s="84"/>
      <c r="CW133" s="84"/>
      <c r="CX133" s="84"/>
      <c r="CY133" s="84"/>
      <c r="CZ133" s="84"/>
      <c r="DA133" s="84"/>
      <c r="DB133" s="84"/>
      <c r="DC133" s="61"/>
      <c r="DD133" s="61"/>
      <c r="DE133" s="61"/>
      <c r="DF133" s="61"/>
      <c r="DG133" s="61"/>
      <c r="DH133" s="61"/>
      <c r="DI133" s="84"/>
      <c r="DJ133" s="84"/>
      <c r="DK133" s="84"/>
      <c r="DL133" s="84"/>
      <c r="DM133" s="84"/>
      <c r="DN133" s="84"/>
      <c r="DO133" s="84"/>
    </row>
    <row r="134" spans="1:119" s="290" customFormat="1">
      <c r="A134" s="139"/>
      <c r="B134" s="187"/>
      <c r="C134" s="187"/>
      <c r="D134" s="187"/>
      <c r="E134" s="187"/>
      <c r="F134" s="187"/>
      <c r="G134" s="189"/>
      <c r="H134" s="48"/>
      <c r="I134" s="139"/>
      <c r="J134" s="187"/>
      <c r="K134" s="187"/>
      <c r="L134" s="187"/>
      <c r="M134" s="187"/>
      <c r="N134" s="187"/>
      <c r="O134" s="187"/>
      <c r="P134" s="187"/>
      <c r="Q134" s="139"/>
      <c r="R134" s="188"/>
      <c r="S134" s="187"/>
      <c r="T134" s="187"/>
      <c r="U134" s="49"/>
      <c r="V134" s="49"/>
      <c r="W134" s="201"/>
      <c r="X134" s="49"/>
      <c r="Y134" s="139"/>
      <c r="Z134" s="187"/>
      <c r="AA134" s="289"/>
      <c r="AB134" s="289"/>
      <c r="AE134" s="291"/>
      <c r="AF134" s="292"/>
      <c r="AG134" s="139"/>
      <c r="AH134" s="49"/>
      <c r="AI134" s="49"/>
      <c r="AJ134" s="49"/>
      <c r="AK134" s="49"/>
      <c r="AL134" s="49"/>
      <c r="AM134" s="49"/>
      <c r="AN134" s="49"/>
      <c r="AO134" s="139"/>
      <c r="AP134" s="49"/>
      <c r="AQ134" s="49"/>
      <c r="AR134" s="49"/>
      <c r="AS134" s="49"/>
      <c r="AT134" s="49"/>
      <c r="AU134" s="49"/>
      <c r="AV134" s="49"/>
      <c r="AW134" s="139"/>
      <c r="AX134" s="49"/>
      <c r="AY134" s="187"/>
      <c r="AZ134" s="187"/>
      <c r="BA134" s="187"/>
      <c r="BB134" s="187"/>
      <c r="BC134" s="187"/>
      <c r="BD134" s="49"/>
      <c r="BE134" s="139"/>
      <c r="BF134" s="49"/>
      <c r="BG134" s="49"/>
      <c r="BH134" s="49"/>
      <c r="BI134" s="49"/>
      <c r="BJ134" s="49"/>
      <c r="BK134" s="49"/>
      <c r="BL134" s="49"/>
      <c r="BM134" s="139"/>
      <c r="BN134" s="187"/>
      <c r="BO134" s="187"/>
      <c r="BP134" s="187"/>
      <c r="BQ134" s="187"/>
      <c r="BR134" s="187"/>
      <c r="BS134" s="187"/>
      <c r="BT134" s="49"/>
      <c r="BU134" s="139"/>
      <c r="CB134" s="67"/>
      <c r="CC134" s="139"/>
      <c r="CD134" s="49"/>
      <c r="CE134" s="49"/>
      <c r="CF134" s="49"/>
      <c r="CG134" s="49"/>
      <c r="CH134" s="49"/>
      <c r="CI134" s="49"/>
      <c r="CJ134" s="49"/>
      <c r="CK134" s="61"/>
      <c r="CL134" s="49"/>
      <c r="CM134" s="67"/>
      <c r="CN134" s="93"/>
      <c r="CO134" s="84"/>
      <c r="CP134" s="84"/>
      <c r="CQ134" s="128"/>
      <c r="CR134" s="130"/>
      <c r="CS134" s="84"/>
      <c r="CT134" s="84"/>
      <c r="CU134" s="84"/>
      <c r="CV134" s="84"/>
      <c r="CW134" s="84"/>
      <c r="CX134" s="84"/>
      <c r="CY134" s="84"/>
      <c r="CZ134" s="84"/>
      <c r="DA134" s="84"/>
      <c r="DB134" s="84"/>
      <c r="DC134" s="61"/>
      <c r="DD134" s="61"/>
      <c r="DE134" s="61"/>
      <c r="DF134" s="61"/>
      <c r="DG134" s="61"/>
      <c r="DH134" s="61"/>
      <c r="DI134" s="84"/>
      <c r="DJ134" s="84"/>
      <c r="DK134" s="84"/>
      <c r="DL134" s="84"/>
      <c r="DM134" s="84"/>
      <c r="DN134" s="84"/>
      <c r="DO134" s="84"/>
    </row>
    <row r="135" spans="1:119" s="290" customFormat="1">
      <c r="A135" s="139"/>
      <c r="B135" s="187"/>
      <c r="C135" s="187"/>
      <c r="D135" s="187"/>
      <c r="E135" s="187"/>
      <c r="F135" s="187"/>
      <c r="G135" s="189"/>
      <c r="H135" s="48"/>
      <c r="I135" s="139"/>
      <c r="J135" s="187"/>
      <c r="K135" s="187"/>
      <c r="L135" s="187"/>
      <c r="M135" s="187"/>
      <c r="N135" s="187"/>
      <c r="O135" s="187"/>
      <c r="P135" s="187"/>
      <c r="Q135" s="139"/>
      <c r="R135" s="188"/>
      <c r="S135" s="187"/>
      <c r="T135" s="187"/>
      <c r="U135" s="49"/>
      <c r="V135" s="49"/>
      <c r="W135" s="201"/>
      <c r="X135" s="49"/>
      <c r="Y135" s="139"/>
      <c r="Z135" s="187"/>
      <c r="AA135" s="289"/>
      <c r="AB135" s="289"/>
      <c r="AE135" s="291"/>
      <c r="AF135" s="292"/>
      <c r="AG135" s="139"/>
      <c r="AH135" s="49"/>
      <c r="AI135" s="49"/>
      <c r="AJ135" s="49"/>
      <c r="AK135" s="49"/>
      <c r="AL135" s="49"/>
      <c r="AM135" s="49"/>
      <c r="AN135" s="49"/>
      <c r="AO135" s="139"/>
      <c r="AP135" s="49"/>
      <c r="AQ135" s="49"/>
      <c r="AR135" s="49"/>
      <c r="AS135" s="49"/>
      <c r="AT135" s="49"/>
      <c r="AU135" s="49"/>
      <c r="AV135" s="49"/>
      <c r="AW135" s="139"/>
      <c r="AX135" s="49"/>
      <c r="AY135" s="187"/>
      <c r="AZ135" s="187"/>
      <c r="BA135" s="187"/>
      <c r="BB135" s="187"/>
      <c r="BC135" s="187"/>
      <c r="BD135" s="49"/>
      <c r="BE135" s="139"/>
      <c r="BF135" s="49"/>
      <c r="BG135" s="49"/>
      <c r="BH135" s="49"/>
      <c r="BI135" s="49"/>
      <c r="BJ135" s="49"/>
      <c r="BK135" s="49"/>
      <c r="BL135" s="49"/>
      <c r="BM135" s="139"/>
      <c r="BN135" s="187"/>
      <c r="BO135" s="187"/>
      <c r="BP135" s="187"/>
      <c r="BQ135" s="187"/>
      <c r="BR135" s="187"/>
      <c r="BS135" s="187"/>
      <c r="BT135" s="49"/>
      <c r="BU135" s="139"/>
      <c r="CB135" s="67"/>
      <c r="CC135" s="139"/>
      <c r="CD135" s="49"/>
      <c r="CE135" s="49"/>
      <c r="CF135" s="49"/>
      <c r="CG135" s="49"/>
      <c r="CH135" s="49"/>
      <c r="CI135" s="49"/>
      <c r="CJ135" s="49"/>
      <c r="CK135" s="61"/>
      <c r="CL135" s="49"/>
      <c r="CM135" s="67"/>
      <c r="CN135" s="93"/>
      <c r="CO135" s="84"/>
      <c r="CP135" s="84"/>
      <c r="CQ135" s="128"/>
      <c r="CR135" s="130"/>
      <c r="CS135" s="84"/>
      <c r="CT135" s="84"/>
      <c r="CU135" s="84"/>
      <c r="CV135" s="84"/>
      <c r="CW135" s="84"/>
      <c r="CX135" s="84"/>
      <c r="CY135" s="84"/>
      <c r="CZ135" s="84"/>
      <c r="DA135" s="84"/>
      <c r="DB135" s="84"/>
      <c r="DC135" s="61"/>
      <c r="DD135" s="61"/>
      <c r="DE135" s="61"/>
      <c r="DF135" s="61"/>
      <c r="DG135" s="61"/>
      <c r="DH135" s="61"/>
      <c r="DI135" s="84"/>
      <c r="DJ135" s="84"/>
      <c r="DK135" s="84"/>
      <c r="DL135" s="84"/>
      <c r="DM135" s="84"/>
      <c r="DN135" s="84"/>
      <c r="DO135" s="84"/>
    </row>
  </sheetData>
  <sheetCalcPr fullCalcOnLoad="1"/>
  <mergeCells count="12">
    <mergeCell ref="CL1:CO1"/>
    <mergeCell ref="AH1:AK1"/>
    <mergeCell ref="B1:E1"/>
    <mergeCell ref="J1:M1"/>
    <mergeCell ref="R1:U1"/>
    <mergeCell ref="Z1:AC1"/>
    <mergeCell ref="AP1:AS1"/>
    <mergeCell ref="AX1:AZ1"/>
    <mergeCell ref="BF1:BI1"/>
    <mergeCell ref="BN1:BQ1"/>
    <mergeCell ref="CD1:CF1"/>
    <mergeCell ref="BV1:BX1"/>
  </mergeCells>
  <phoneticPr fontId="9" type="noConversion"/>
  <hyperlinks>
    <hyperlink ref="B2" r:id="rId1"/>
    <hyperlink ref="J2" r:id="rId2"/>
    <hyperlink ref="R2" r:id="rId3"/>
    <hyperlink ref="AH2" r:id="rId4"/>
    <hyperlink ref="AP2" r:id="rId5"/>
    <hyperlink ref="AX2" r:id="rId6"/>
    <hyperlink ref="BF2" r:id="rId7"/>
    <hyperlink ref="CL2" r:id="rId8"/>
  </hyperlinks>
  <pageMargins left="0.75000000000000011" right="0.75000000000000011" top="1" bottom="1" header="0.5" footer="0.5"/>
  <pageSetup paperSize="0" scale="17" orientation="landscape" horizontalDpi="72" verticalDpi="72"/>
  <drawing r:id="rId9"/>
  <extLst>
    <ext xmlns:mx="http://schemas.microsoft.com/office/mac/excel/2008/main" uri="http://schemas.microsoft.com/office/mac/excel/2008/main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codeName="Sheet2" enableFormatConditionsCalculation="0">
    <pageSetUpPr fitToPage="1"/>
  </sheetPr>
  <dimension ref="A1:AI185"/>
  <sheetViews>
    <sheetView tabSelected="1" workbookViewId="0">
      <pane xSplit="1" ySplit="1" topLeftCell="I135" activePane="bottomRight" state="frozen"/>
      <selection pane="topRight" activeCell="B1" sqref="B1"/>
      <selection pane="bottomLeft" activeCell="A2" sqref="A2"/>
      <selection pane="bottomRight" activeCell="AA137" sqref="AA137"/>
    </sheetView>
  </sheetViews>
  <sheetFormatPr baseColWidth="10" defaultColWidth="8.7109375" defaultRowHeight="18"/>
  <cols>
    <col min="1" max="1" width="5.42578125" style="15" customWidth="1"/>
    <col min="2" max="2" width="9.7109375" style="7" customWidth="1"/>
    <col min="3" max="3" width="10.28515625" style="27" customWidth="1"/>
    <col min="4" max="4" width="9.5703125" style="104" customWidth="1"/>
    <col min="5" max="5" width="8.140625" style="112" customWidth="1"/>
    <col min="6" max="6" width="11.42578125" style="104" customWidth="1"/>
    <col min="7" max="7" width="8.42578125" style="2" customWidth="1"/>
    <col min="8" max="8" width="8.85546875" style="2" customWidth="1"/>
    <col min="9" max="9" width="7.5703125" style="2" customWidth="1"/>
    <col min="10" max="10" width="7.42578125" style="2" customWidth="1"/>
    <col min="11" max="11" width="7.28515625" style="2" customWidth="1"/>
    <col min="12" max="12" width="8.140625" style="2" customWidth="1"/>
    <col min="14" max="35" width="8.7109375" style="3"/>
  </cols>
  <sheetData>
    <row r="1" spans="1:35" ht="54.75" customHeight="1" thickBot="1">
      <c r="A1" s="14"/>
      <c r="B1" s="94" t="s">
        <v>23</v>
      </c>
      <c r="C1" s="94" t="s">
        <v>24</v>
      </c>
      <c r="D1" s="95" t="s">
        <v>25</v>
      </c>
      <c r="E1" s="94" t="s">
        <v>26</v>
      </c>
      <c r="F1" s="96" t="s">
        <v>84</v>
      </c>
      <c r="G1" s="97" t="s">
        <v>85</v>
      </c>
      <c r="H1" s="94" t="s">
        <v>86</v>
      </c>
      <c r="I1" s="95" t="s">
        <v>87</v>
      </c>
      <c r="J1" s="95" t="s">
        <v>88</v>
      </c>
      <c r="K1" s="98" t="s">
        <v>89</v>
      </c>
      <c r="L1" s="99" t="s">
        <v>90</v>
      </c>
      <c r="M1" s="131" t="s">
        <v>94</v>
      </c>
    </row>
    <row r="2" spans="1:35" s="11" customFormat="1">
      <c r="B2" s="22">
        <f>Graphs!H5</f>
        <v>62.3</v>
      </c>
      <c r="C2" s="22">
        <f>Graphs!P5</f>
        <v>66.599999999999994</v>
      </c>
      <c r="D2" s="22">
        <f>Graphs!X5</f>
        <v>62.6</v>
      </c>
      <c r="E2" s="22">
        <f>Graphs!AF5</f>
        <v>63.61</v>
      </c>
      <c r="F2" s="22">
        <f>Graphs!AN5</f>
        <v>61.6</v>
      </c>
      <c r="G2" s="22">
        <f>Graphs!AV5</f>
        <v>63.2</v>
      </c>
      <c r="H2" s="22">
        <f>Graphs!BD5</f>
        <v>73</v>
      </c>
      <c r="I2" s="22">
        <f>Graphs!BL5</f>
        <v>76.400000000000006</v>
      </c>
      <c r="J2" s="22">
        <f>Graphs!BT5</f>
        <v>71.900000000000006</v>
      </c>
      <c r="K2" s="22">
        <f>Graphs!CB5</f>
        <v>72.5</v>
      </c>
      <c r="L2" s="22">
        <f>Graphs!CJ5</f>
        <v>63.5</v>
      </c>
      <c r="M2" s="11">
        <f>Graphs!CR5</f>
        <v>65</v>
      </c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:35" s="22" customFormat="1">
      <c r="A3" s="16">
        <v>1990</v>
      </c>
      <c r="B3" s="102">
        <f>Graphs!G9</f>
        <v>0.15490048659760949</v>
      </c>
      <c r="C3" s="102">
        <f>Graphs!O9</f>
        <v>0.51484018264840192</v>
      </c>
      <c r="D3" s="102">
        <f>Graphs!W9</f>
        <v>0.9037207579860993</v>
      </c>
      <c r="E3" s="102">
        <f>Graphs!AE9</f>
        <v>0</v>
      </c>
      <c r="F3" s="102">
        <f>Graphs!AM9</f>
        <v>0</v>
      </c>
      <c r="G3" s="102">
        <f>Graphs!AU9</f>
        <v>0</v>
      </c>
      <c r="H3" s="102">
        <f>Graphs!BC9</f>
        <v>0</v>
      </c>
      <c r="I3" s="102">
        <f>Graphs!BK9</f>
        <v>1</v>
      </c>
      <c r="J3" s="102">
        <f>Graphs!BS9</f>
        <v>0</v>
      </c>
      <c r="K3" s="102">
        <f>Graphs!CA9</f>
        <v>0.46682464454976313</v>
      </c>
      <c r="L3" s="102">
        <f>Graphs!CI9</f>
        <v>-5.0941717744962645E-6</v>
      </c>
      <c r="M3" s="22">
        <f>Graphs!CQ9</f>
        <v>0.93236366828794948</v>
      </c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</row>
    <row r="4" spans="1:35" s="13" customFormat="1">
      <c r="A4" s="16">
        <v>1991</v>
      </c>
      <c r="B4" s="102">
        <f>Graphs!G10</f>
        <v>0.16823102613032123</v>
      </c>
      <c r="C4" s="102">
        <f>Graphs!O10</f>
        <v>0.90296803652968027</v>
      </c>
      <c r="D4" s="102">
        <f>Graphs!W10</f>
        <v>1.0002982913783531</v>
      </c>
      <c r="E4" s="102">
        <f>Graphs!AE10</f>
        <v>6.3550016732224464E-3</v>
      </c>
      <c r="F4" s="102">
        <f>Graphs!AM10</f>
        <v>1.3767051759670804E-2</v>
      </c>
      <c r="G4" s="102">
        <f>Graphs!AU10</f>
        <v>3.9985807021639549E-2</v>
      </c>
      <c r="H4" s="102">
        <f>Graphs!BC10</f>
        <v>1.0928961748633751E-2</v>
      </c>
      <c r="I4" s="102">
        <f>Graphs!BK10</f>
        <v>0.98571428571428577</v>
      </c>
      <c r="J4" s="102">
        <f>Graphs!BS10</f>
        <v>3.2832059540282746E-2</v>
      </c>
      <c r="K4" s="102">
        <f>Graphs!CA10</f>
        <v>0.34834123222748825</v>
      </c>
      <c r="L4" s="102">
        <f>Graphs!CI10</f>
        <v>3.3319873768667671E-4</v>
      </c>
      <c r="M4" s="22">
        <f>Graphs!CQ10</f>
        <v>0.91348234466729927</v>
      </c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</row>
    <row r="5" spans="1:35" s="13" customFormat="1">
      <c r="A5" s="16">
        <v>1992</v>
      </c>
      <c r="B5" s="102">
        <f>Graphs!G11</f>
        <v>0.18186952637526813</v>
      </c>
      <c r="C5" s="102">
        <f>Graphs!O11</f>
        <v>0.67846270928462715</v>
      </c>
      <c r="D5" s="102">
        <f>Graphs!W11</f>
        <v>0.97570725873921604</v>
      </c>
      <c r="E5" s="102">
        <f>Graphs!AE11</f>
        <v>3.4952509202723005E-2</v>
      </c>
      <c r="F5" s="102">
        <f>Graphs!AM11</f>
        <v>2.5041876385454298E-2</v>
      </c>
      <c r="G5" s="102">
        <f>Graphs!AU11</f>
        <v>7.9971614043279404E-2</v>
      </c>
      <c r="H5" s="102">
        <f>Graphs!BC11</f>
        <v>2.1857923497267503E-2</v>
      </c>
      <c r="I5" s="102">
        <f>Graphs!BK11</f>
        <v>0.97142857142857142</v>
      </c>
      <c r="J5" s="102">
        <f>Graphs!BS11</f>
        <v>5.8960078396213977E-2</v>
      </c>
      <c r="K5" s="102">
        <f>Graphs!CA11</f>
        <v>0.43720379146919441</v>
      </c>
      <c r="L5" s="102">
        <f>Graphs!CI11</f>
        <v>8.5491359357219856E-4</v>
      </c>
      <c r="M5" s="22">
        <f>Graphs!CQ11</f>
        <v>0.89610363555000916</v>
      </c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</row>
    <row r="6" spans="1:35" s="13" customFormat="1">
      <c r="A6" s="16">
        <v>1993</v>
      </c>
      <c r="B6" s="102">
        <f>Graphs!G12</f>
        <v>0.19580059164408295</v>
      </c>
      <c r="C6" s="102">
        <f>Graphs!O12</f>
        <v>1</v>
      </c>
      <c r="D6" s="102">
        <f>Graphs!W12</f>
        <v>0.9352758246306615</v>
      </c>
      <c r="E6" s="102">
        <f>Graphs!AE12</f>
        <v>6.0372515895612565E-2</v>
      </c>
      <c r="F6" s="102">
        <f>Graphs!AM12</f>
        <v>3.3546817152204186E-2</v>
      </c>
      <c r="G6" s="102">
        <f>Graphs!AU12</f>
        <v>0.11995742106491049</v>
      </c>
      <c r="H6" s="102">
        <f>Graphs!BC12</f>
        <v>3.2786885245901252E-2</v>
      </c>
      <c r="I6" s="102">
        <f>Graphs!BK12</f>
        <v>0.9642857142857143</v>
      </c>
      <c r="J6" s="102">
        <f>Graphs!BS12</f>
        <v>8.3990194968504892E-2</v>
      </c>
      <c r="K6" s="102">
        <f>Graphs!CA12</f>
        <v>0.61492890995260674</v>
      </c>
      <c r="L6" s="102">
        <f>Graphs!CI12</f>
        <v>1.4597060646692897E-3</v>
      </c>
      <c r="M6" s="22">
        <f>Graphs!CQ12</f>
        <v>0.88022775863344949</v>
      </c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s="13" customFormat="1">
      <c r="A7" s="16">
        <v>1994</v>
      </c>
      <c r="B7" s="102">
        <f>Graphs!G13</f>
        <v>0.1919790464904986</v>
      </c>
      <c r="C7" s="102">
        <f>Graphs!O13</f>
        <v>0.50342465753424648</v>
      </c>
      <c r="D7" s="102">
        <f>Graphs!W13</f>
        <v>0.89675217671028107</v>
      </c>
      <c r="E7" s="102">
        <f>Graphs!AE13</f>
        <v>9.5325025098335348E-2</v>
      </c>
      <c r="F7" s="102">
        <f>Graphs!AM13</f>
        <v>4.8673343945513203E-2</v>
      </c>
      <c r="G7" s="102">
        <f>Graphs!AU13</f>
        <v>0.15994322808655004</v>
      </c>
      <c r="H7" s="102">
        <f>Graphs!BC13</f>
        <v>4.3715846994535304E-2</v>
      </c>
      <c r="I7" s="102">
        <f>Graphs!BK13</f>
        <v>0.94285714285714284</v>
      </c>
      <c r="J7" s="102">
        <f>Graphs!BS13</f>
        <v>0.10871734949426486</v>
      </c>
      <c r="K7" s="102">
        <f>Graphs!CA13</f>
        <v>0.49644549763033186</v>
      </c>
      <c r="L7" s="102">
        <f>Graphs!CI13</f>
        <v>3.5044375414701196E-3</v>
      </c>
      <c r="M7" s="22">
        <f>Graphs!CQ13</f>
        <v>0.86585491279057925</v>
      </c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</row>
    <row r="8" spans="1:35" s="22" customFormat="1">
      <c r="A8" s="16">
        <v>1995</v>
      </c>
      <c r="B8" s="102">
        <f>Graphs!G14</f>
        <v>0.2010495417995421</v>
      </c>
      <c r="C8" s="102">
        <f>Graphs!O14</f>
        <v>0.41210045662100442</v>
      </c>
      <c r="D8" s="102">
        <f>Graphs!W14</f>
        <v>0.87572343347452675</v>
      </c>
      <c r="E8" s="102">
        <f>Graphs!AE14</f>
        <v>0.15569754099394781</v>
      </c>
      <c r="F8" s="102">
        <f>Graphs!AM14</f>
        <v>6.2538248512674574E-2</v>
      </c>
      <c r="G8" s="102">
        <f>Graphs!AU14</f>
        <v>0.19992903510818957</v>
      </c>
      <c r="H8" s="102">
        <f>Graphs!BC14</f>
        <v>5.4644808743173234E-2</v>
      </c>
      <c r="I8" s="102">
        <f>Graphs!BK14</f>
        <v>0.92142857142857137</v>
      </c>
      <c r="J8" s="102">
        <f>Graphs!BS14</f>
        <v>0.13266162864317688</v>
      </c>
      <c r="K8" s="102">
        <f>Graphs!CA14</f>
        <v>0.67417061611374407</v>
      </c>
      <c r="L8" s="102">
        <f>Graphs!CI14</f>
        <v>7.1370139368801206E-3</v>
      </c>
      <c r="M8" s="22">
        <f>Graphs!CQ14</f>
        <v>0.8529852780653191</v>
      </c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</row>
    <row r="9" spans="1:35" s="13" customFormat="1">
      <c r="A9" s="16">
        <v>1996</v>
      </c>
      <c r="B9" s="102">
        <f>Graphs!G15</f>
        <v>0.218853335739257</v>
      </c>
      <c r="C9" s="102">
        <f>Graphs!O15</f>
        <v>0.6147260273972599</v>
      </c>
      <c r="D9" s="102">
        <f>Graphs!W15</f>
        <v>0.86448881020479251</v>
      </c>
      <c r="E9" s="102">
        <f>Graphs!AE15</f>
        <v>0.20653755437972671</v>
      </c>
      <c r="F9" s="102">
        <f>Graphs!AM15</f>
        <v>8.366826375292695E-2</v>
      </c>
      <c r="G9" s="102">
        <f>Graphs!AU15</f>
        <v>0.23991484212982914</v>
      </c>
      <c r="H9" s="102">
        <f>Graphs!BC15</f>
        <v>6.557377049180281E-2</v>
      </c>
      <c r="I9" s="102">
        <f>Graphs!BK15</f>
        <v>0.90714285714285714</v>
      </c>
      <c r="J9" s="102">
        <f>Graphs!BS15</f>
        <v>0.15693836171923825</v>
      </c>
      <c r="K9" s="102">
        <f>Graphs!CA15</f>
        <v>0.70379146919431279</v>
      </c>
      <c r="L9" s="102">
        <f>Graphs!CI15</f>
        <v>1.4389731296953714E-2</v>
      </c>
      <c r="M9" s="22">
        <f>Graphs!CQ15</f>
        <v>0.79655720492796633</v>
      </c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</row>
    <row r="10" spans="1:35" s="13" customFormat="1">
      <c r="A10" s="16">
        <v>1997</v>
      </c>
      <c r="B10" s="102">
        <f>Graphs!G16</f>
        <v>0.23886595142586364</v>
      </c>
      <c r="C10" s="102">
        <f>Graphs!O16</f>
        <v>0.57191780821917815</v>
      </c>
      <c r="D10" s="102">
        <f>Graphs!W16</f>
        <v>0.86398362683993524</v>
      </c>
      <c r="E10" s="102">
        <f>Graphs!AE16</f>
        <v>0.20971505521633782</v>
      </c>
      <c r="F10" s="102">
        <f>Graphs!AM16</f>
        <v>0.10485901351856007</v>
      </c>
      <c r="G10" s="102">
        <f>Graphs!AU16</f>
        <v>0.27990064915146035</v>
      </c>
      <c r="H10" s="102">
        <f>Graphs!BC16</f>
        <v>7.6502732240436855E-2</v>
      </c>
      <c r="I10" s="102">
        <f>Graphs!BK16</f>
        <v>0.8928571428571429</v>
      </c>
      <c r="J10" s="102">
        <f>Graphs!BS16</f>
        <v>0.27598948744934604</v>
      </c>
      <c r="K10" s="102">
        <f>Graphs!CA16</f>
        <v>0.76303317535545023</v>
      </c>
      <c r="L10" s="102">
        <f>Graphs!CI16</f>
        <v>2.2478706870796224E-2</v>
      </c>
      <c r="M10" s="22">
        <f>Graphs!CQ16</f>
        <v>0.78279771501635209</v>
      </c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</row>
    <row r="11" spans="1:35" s="13" customFormat="1">
      <c r="A11" s="16">
        <v>1998</v>
      </c>
      <c r="B11" s="102">
        <f>Graphs!G17</f>
        <v>0.25272800704708293</v>
      </c>
      <c r="C11" s="102">
        <f>Graphs!O17</f>
        <v>0.31221461187214683</v>
      </c>
      <c r="D11" s="102">
        <f>Graphs!W17</f>
        <v>0.84077001444578514</v>
      </c>
      <c r="E11" s="102">
        <f>Graphs!AE17</f>
        <v>0.20018255270650437</v>
      </c>
      <c r="F11" s="102">
        <f>Graphs!AM17</f>
        <v>0.12295017929008951</v>
      </c>
      <c r="G11" s="102">
        <f>Graphs!AU17</f>
        <v>0.31988645617309991</v>
      </c>
      <c r="H11" s="102">
        <f>Graphs!BC17</f>
        <v>8.7431693989070608E-2</v>
      </c>
      <c r="I11" s="102">
        <f>Graphs!BK17</f>
        <v>0.86428571428571432</v>
      </c>
      <c r="J11" s="102">
        <f>Graphs!BS17</f>
        <v>0.34496027193444734</v>
      </c>
      <c r="K11" s="102">
        <f>Graphs!CA17</f>
        <v>0.73341232227488151</v>
      </c>
      <c r="L11" s="102">
        <f>Graphs!CI17</f>
        <v>3.4870182997093692E-2</v>
      </c>
      <c r="M11" s="22">
        <f>Graphs!CQ17</f>
        <v>0.79243276179689648</v>
      </c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</row>
    <row r="12" spans="1:35" s="13" customFormat="1">
      <c r="A12" s="16">
        <v>1999</v>
      </c>
      <c r="B12" s="102">
        <f>Graphs!G18</f>
        <v>0.27240148311369389</v>
      </c>
      <c r="C12" s="102">
        <f>Graphs!O18</f>
        <v>0.18378995433789944</v>
      </c>
      <c r="D12" s="102">
        <f>Graphs!W18</f>
        <v>0.82379288922874272</v>
      </c>
      <c r="E12" s="102">
        <f>Graphs!AE18</f>
        <v>0.23513506190922726</v>
      </c>
      <c r="F12" s="102">
        <f>Graphs!AM18</f>
        <v>0.13837171593996797</v>
      </c>
      <c r="G12" s="102">
        <f>Graphs!AU18</f>
        <v>0.35987226319473964</v>
      </c>
      <c r="H12" s="102">
        <f>Graphs!BC18</f>
        <v>9.8360655737704361E-2</v>
      </c>
      <c r="I12" s="102">
        <f>Graphs!BK18</f>
        <v>0.84285714285714286</v>
      </c>
      <c r="J12" s="102">
        <f>Graphs!BS18</f>
        <v>0.36506792552074235</v>
      </c>
      <c r="K12" s="102">
        <f>Graphs!CA18</f>
        <v>0.73341232227488151</v>
      </c>
      <c r="L12" s="102">
        <f>Graphs!CI18</f>
        <v>5.1742346600658511E-2</v>
      </c>
      <c r="M12" s="22">
        <f>Graphs!CQ18</f>
        <v>0.86188561757723825</v>
      </c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</row>
    <row r="13" spans="1:35" s="13" customFormat="1">
      <c r="A13" s="16">
        <v>2000</v>
      </c>
      <c r="B13" s="102">
        <f>Graphs!G19</f>
        <v>0.29975212134294921</v>
      </c>
      <c r="C13" s="102">
        <f>Graphs!O19</f>
        <v>0.55821917808219179</v>
      </c>
      <c r="D13" s="102">
        <f>Graphs!W19</f>
        <v>0.85407181240330787</v>
      </c>
      <c r="E13" s="102">
        <f>Graphs!AE19</f>
        <v>0.26691007027533903</v>
      </c>
      <c r="F13" s="102">
        <f>Graphs!AM19</f>
        <v>0.15736506761121383</v>
      </c>
      <c r="G13" s="102">
        <f>Graphs!AU19</f>
        <v>0.39985807021637915</v>
      </c>
      <c r="H13" s="102">
        <f>Graphs!BC19</f>
        <v>0.1091556775524289</v>
      </c>
      <c r="I13" s="102">
        <f>Graphs!BK19</f>
        <v>0.82857142857142863</v>
      </c>
      <c r="J13" s="102">
        <f>Graphs!BS19</f>
        <v>0.3724574290065234</v>
      </c>
      <c r="K13" s="102">
        <f>Graphs!CA19</f>
        <v>0.79265402843601895</v>
      </c>
      <c r="L13" s="102">
        <f>Graphs!CI19</f>
        <v>7.5510284739917416E-2</v>
      </c>
      <c r="M13" s="22">
        <f>Graphs!CQ19</f>
        <v>0.86085375129483577</v>
      </c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</row>
    <row r="14" spans="1:35" s="13" customFormat="1">
      <c r="A14" s="16">
        <v>2001</v>
      </c>
      <c r="B14" s="102">
        <f>Graphs!G20</f>
        <v>0.31159758863146819</v>
      </c>
      <c r="C14" s="102">
        <f>Graphs!O20</f>
        <v>0.22945205479452027</v>
      </c>
      <c r="D14" s="102">
        <f>Graphs!W20</f>
        <v>0.84092005250949919</v>
      </c>
      <c r="E14" s="102">
        <f>Graphs!AE20</f>
        <v>0.29550757780483972</v>
      </c>
      <c r="F14" s="102">
        <f>Graphs!AM20</f>
        <v>0.17764502835424065</v>
      </c>
      <c r="G14" s="102">
        <f>Graphs!AU20</f>
        <v>0.51007261203687326</v>
      </c>
      <c r="H14" s="102">
        <f>Graphs!BC20</f>
        <v>0.12041537181905371</v>
      </c>
      <c r="I14" s="102">
        <f>Graphs!BK20</f>
        <v>0.81428571428571428</v>
      </c>
      <c r="J14" s="102">
        <f>Graphs!BS20</f>
        <v>0.3910788705474802</v>
      </c>
      <c r="K14" s="102">
        <f>Graphs!CA20</f>
        <v>0.76303317535545023</v>
      </c>
      <c r="L14" s="102">
        <f>Graphs!CI20</f>
        <v>9.0480782650689512E-2</v>
      </c>
      <c r="M14" s="22">
        <f>Graphs!CQ20</f>
        <v>0.87363048463787818</v>
      </c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</row>
    <row r="15" spans="1:35" s="13" customFormat="1">
      <c r="A15" s="16">
        <v>2002</v>
      </c>
      <c r="B15" s="102">
        <f>Graphs!G21</f>
        <v>0.32224454006429787</v>
      </c>
      <c r="C15" s="102">
        <f>Graphs!O21</f>
        <v>0.44634703196347025</v>
      </c>
      <c r="D15" s="102">
        <f>Graphs!W21</f>
        <v>0.80794012946053595</v>
      </c>
      <c r="E15" s="102">
        <f>Graphs!AE21</f>
        <v>0.33363758784417386</v>
      </c>
      <c r="F15" s="102">
        <f>Graphs!AM21</f>
        <v>0.19613390740445091</v>
      </c>
      <c r="G15" s="102">
        <f>Graphs!AU21</f>
        <v>0.51007261203687326</v>
      </c>
      <c r="H15" s="102">
        <f>Graphs!BC21</f>
        <v>0.14332660858715768</v>
      </c>
      <c r="I15" s="102">
        <f>Graphs!BK21</f>
        <v>0.79285714285714282</v>
      </c>
      <c r="J15" s="102">
        <f>Graphs!BS21</f>
        <v>0.41462009399437938</v>
      </c>
      <c r="K15" s="102">
        <f>Graphs!CA21</f>
        <v>0.94075829383886256</v>
      </c>
      <c r="L15" s="102">
        <f>Graphs!CI21</f>
        <v>0.11837601973149146</v>
      </c>
      <c r="M15" s="22">
        <f>Graphs!CQ21</f>
        <v>0.82710139581584574</v>
      </c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</row>
    <row r="16" spans="1:35" s="13" customFormat="1">
      <c r="A16" s="16">
        <v>2003</v>
      </c>
      <c r="B16" s="102">
        <f>Graphs!G22</f>
        <v>0.34335497180165764</v>
      </c>
      <c r="C16" s="102">
        <f>Graphs!O22</f>
        <v>0.52435312024353153</v>
      </c>
      <c r="D16" s="102">
        <f>Graphs!W22</f>
        <v>0.79443398362688356</v>
      </c>
      <c r="E16" s="102">
        <f>Graphs!AE22</f>
        <v>0.3654125962102856</v>
      </c>
      <c r="F16" s="102">
        <f>Graphs!AM22</f>
        <v>0.21516137519317013</v>
      </c>
      <c r="G16" s="102">
        <f>Graphs!AU22</f>
        <v>0.50155720949869509</v>
      </c>
      <c r="H16" s="102">
        <f>Graphs!BC22</f>
        <v>0.15538757158663644</v>
      </c>
      <c r="I16" s="102">
        <f>Graphs!BK22</f>
        <v>0.77142857142857146</v>
      </c>
      <c r="J16" s="102">
        <f>Graphs!BS22</f>
        <v>0.44560354883485581</v>
      </c>
      <c r="K16" s="102">
        <f>Graphs!CA22</f>
        <v>0.94075829383886256</v>
      </c>
      <c r="L16" s="102">
        <f>Graphs!CI22</f>
        <v>0.13737049932593651</v>
      </c>
      <c r="M16" s="22">
        <f>Graphs!CQ22</f>
        <v>0.85501705891827529</v>
      </c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</row>
    <row r="17" spans="1:35" s="13" customFormat="1">
      <c r="A17" s="16">
        <v>2004</v>
      </c>
      <c r="B17" s="102">
        <f>Graphs!G23</f>
        <v>0.37649001262031012</v>
      </c>
      <c r="C17" s="102">
        <f>Graphs!O23</f>
        <v>0.55289193302891848</v>
      </c>
      <c r="D17" s="102">
        <f>Graphs!W23</f>
        <v>0.81896834220614145</v>
      </c>
      <c r="E17" s="102">
        <f>Graphs!AE23</f>
        <v>0.42260761126928686</v>
      </c>
      <c r="F17" s="102">
        <f>Graphs!AM23</f>
        <v>0.23943520910292254</v>
      </c>
      <c r="G17" s="102">
        <f>Graphs!AU23</f>
        <v>0.47601100188416068</v>
      </c>
      <c r="H17" s="102">
        <f>Graphs!BC23</f>
        <v>0.16753177964899046</v>
      </c>
      <c r="I17" s="102">
        <f>Graphs!BK23</f>
        <v>0.75</v>
      </c>
      <c r="J17" s="102">
        <f>Graphs!BS23</f>
        <v>0.47020335205788027</v>
      </c>
      <c r="K17" s="102">
        <f>Graphs!CA23</f>
        <v>0.94075829383886256</v>
      </c>
      <c r="L17" s="102">
        <f>Graphs!CI23</f>
        <v>0.1587041712991123</v>
      </c>
      <c r="M17" s="22">
        <f>Graphs!CQ23</f>
        <v>0.80668994162411845</v>
      </c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</row>
    <row r="18" spans="1:35" s="13" customFormat="1">
      <c r="A18" s="16">
        <v>2005</v>
      </c>
      <c r="B18" s="102">
        <f>Graphs!G24</f>
        <v>0.40504061687910414</v>
      </c>
      <c r="C18" s="102">
        <f>Graphs!O24</f>
        <v>0.4251467710371814</v>
      </c>
      <c r="D18" s="102">
        <f>Graphs!W24</f>
        <v>0.83457786821944013</v>
      </c>
      <c r="E18" s="102">
        <f>Graphs!AE24</f>
        <v>0.48298012716489919</v>
      </c>
      <c r="F18" s="102">
        <f>Graphs!AM24</f>
        <v>0.25934137410681579</v>
      </c>
      <c r="G18" s="102">
        <f>Graphs!AU24</f>
        <v>0.43343398919326975</v>
      </c>
      <c r="H18" s="102">
        <f>Graphs!BC24</f>
        <v>0.17928770614545941</v>
      </c>
      <c r="I18" s="102">
        <f>Graphs!BK24</f>
        <v>0.73571428571428577</v>
      </c>
      <c r="J18" s="102">
        <f>Graphs!BS24</f>
        <v>0.46528178276524024</v>
      </c>
      <c r="K18" s="102">
        <f>Graphs!CA24</f>
        <v>0.94075829383886256</v>
      </c>
      <c r="L18" s="102">
        <f>Graphs!CI24</f>
        <v>0.19148501627648185</v>
      </c>
      <c r="M18" s="22">
        <f>Graphs!CQ24</f>
        <v>0.78819703957643727</v>
      </c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</row>
    <row r="19" spans="1:35" s="13" customFormat="1">
      <c r="A19" s="16">
        <v>2006</v>
      </c>
      <c r="B19" s="102">
        <f>Graphs!G25</f>
        <v>0.44433773109591673</v>
      </c>
      <c r="C19" s="102">
        <f>Graphs!O25</f>
        <v>0.57952815829528126</v>
      </c>
      <c r="D19" s="102">
        <f>Graphs!W25</f>
        <v>0.87465506737839138</v>
      </c>
      <c r="E19" s="102">
        <f>Graphs!AE25</f>
        <v>0.50522263302117743</v>
      </c>
      <c r="F19" s="102">
        <f>Graphs!AM25</f>
        <v>0.28478023497856136</v>
      </c>
      <c r="G19" s="102">
        <f>Graphs!AU25</f>
        <v>0.36531076888784419</v>
      </c>
      <c r="H19" s="102">
        <f>Graphs!BC25</f>
        <v>0.19167345188313908</v>
      </c>
      <c r="I19" s="102">
        <f>Graphs!BK25</f>
        <v>0.7142857142857143</v>
      </c>
      <c r="J19" s="102">
        <f>Graphs!BS25</f>
        <v>0.48084321826698068</v>
      </c>
      <c r="K19" s="102">
        <f>Graphs!CA25</f>
        <v>0.94075829383886256</v>
      </c>
      <c r="L19" s="102">
        <f>Graphs!CI25</f>
        <v>0.20278185830140177</v>
      </c>
      <c r="M19" s="22">
        <f>Graphs!CQ25</f>
        <v>0.79735967187899059</v>
      </c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</row>
    <row r="20" spans="1:35" s="13" customFormat="1">
      <c r="A20" s="16">
        <v>2007</v>
      </c>
      <c r="B20" s="102">
        <f>Graphs!G26</f>
        <v>0.47984304072836326</v>
      </c>
      <c r="C20" s="102">
        <f>Graphs!O26</f>
        <v>0.64041095890410937</v>
      </c>
      <c r="D20" s="102">
        <f>Graphs!W26</f>
        <v>0.90720749208907925</v>
      </c>
      <c r="E20" s="102">
        <f>Graphs!AE26</f>
        <v>0.54335264306051156</v>
      </c>
      <c r="F20" s="102">
        <f>Graphs!AM26</f>
        <v>0.30926944980897147</v>
      </c>
      <c r="G20" s="102">
        <f>Graphs!AU26</f>
        <v>0.29718754858241864</v>
      </c>
      <c r="H20" s="102">
        <f>Graphs!BC26</f>
        <v>0.20375060079567797</v>
      </c>
      <c r="I20" s="102">
        <f>Graphs!BK26</f>
        <v>0.69285714285714284</v>
      </c>
      <c r="J20" s="102">
        <f>Graphs!BS26</f>
        <v>0.49787299194699941</v>
      </c>
      <c r="K20" s="102">
        <f>Graphs!CA26</f>
        <v>0.88151658767772512</v>
      </c>
      <c r="L20" s="102">
        <f>Graphs!CI26</f>
        <v>0.2366723843761615</v>
      </c>
      <c r="M20" s="22">
        <f>Graphs!CQ26</f>
        <v>0.76376946068632279</v>
      </c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</row>
    <row r="21" spans="1:35" s="13" customFormat="1">
      <c r="A21" s="16">
        <v>2008</v>
      </c>
      <c r="B21" s="102">
        <f>Graphs!G27</f>
        <v>0.4874804152246055</v>
      </c>
      <c r="C21" s="102">
        <f>Graphs!O27</f>
        <v>0.73401826484018329</v>
      </c>
      <c r="D21" s="102">
        <f>Graphs!W27</f>
        <v>0.90819871215839665</v>
      </c>
      <c r="E21" s="102">
        <f>Graphs!AE27</f>
        <v>0.56559514891678986</v>
      </c>
      <c r="F21" s="102">
        <f>Graphs!AM27</f>
        <v>0.33215835150795453</v>
      </c>
      <c r="G21" s="102">
        <f>Graphs!AU27</f>
        <v>0.25461053589152771</v>
      </c>
      <c r="H21" s="102">
        <f>Graphs!BC27</f>
        <v>0.21564117964951549</v>
      </c>
      <c r="I21" s="102">
        <f>Graphs!BK27</f>
        <v>0.67142857142857137</v>
      </c>
      <c r="J21" s="102">
        <f>Graphs!BS27</f>
        <v>0.52850343791321397</v>
      </c>
      <c r="K21" s="102">
        <f>Graphs!CA27</f>
        <v>0.79265402843601895</v>
      </c>
      <c r="L21" s="102">
        <f>Graphs!CI27</f>
        <v>0.25926606842600136</v>
      </c>
      <c r="M21" s="22">
        <f>Graphs!CQ27</f>
        <v>0.81772624990353981</v>
      </c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</row>
    <row r="22" spans="1:35" s="13" customFormat="1">
      <c r="A22" s="16">
        <v>2009</v>
      </c>
      <c r="B22" s="102">
        <f>Graphs!G28</f>
        <v>0.47092709308578018</v>
      </c>
      <c r="C22" s="102">
        <f>Graphs!O28</f>
        <v>0.5559360730593611</v>
      </c>
      <c r="D22" s="102">
        <f>Graphs!W28</f>
        <v>0.8183763745912821</v>
      </c>
      <c r="E22" s="102">
        <f>Graphs!AE28</f>
        <v>0.59101515560967921</v>
      </c>
      <c r="F22" s="102">
        <f>Graphs!AM28</f>
        <v>0.35796534015433823</v>
      </c>
      <c r="G22" s="102">
        <f>Graphs!AU28</f>
        <v>0.21203352320063679</v>
      </c>
      <c r="H22" s="102">
        <f>Graphs!BC28</f>
        <v>0.24731687255613577</v>
      </c>
      <c r="I22" s="102">
        <f>Graphs!BK28</f>
        <v>0.65714285714285714</v>
      </c>
      <c r="J22" s="102">
        <f>Graphs!BS28</f>
        <v>0.54511317571752593</v>
      </c>
      <c r="K22" s="102">
        <f>Graphs!CA28</f>
        <v>0.82227488151658767</v>
      </c>
      <c r="L22" s="102">
        <f>Graphs!CI28</f>
        <v>0.29315659450076109</v>
      </c>
      <c r="M22" s="22">
        <f>Graphs!CQ28</f>
        <v>0.85447751469600108</v>
      </c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</row>
    <row r="23" spans="1:35" s="13" customFormat="1">
      <c r="A23" s="16">
        <v>2010</v>
      </c>
      <c r="B23" s="102">
        <f>Graphs!G29</f>
        <v>0.50885902085355861</v>
      </c>
      <c r="C23" s="102">
        <f>Graphs!O29</f>
        <v>0.72031963470319604</v>
      </c>
      <c r="D23" s="102">
        <f>Graphs!W29</f>
        <v>0.83400971423587322</v>
      </c>
      <c r="E23" s="102">
        <f>Graphs!AE29</f>
        <v>0.64185516899545814</v>
      </c>
      <c r="F23" s="102">
        <f>Graphs!AM29</f>
        <v>0.38102419972147472</v>
      </c>
      <c r="G23" s="102">
        <f>Graphs!AU29</f>
        <v>0.18648731558610232</v>
      </c>
      <c r="H23" s="102">
        <f>Graphs!BC29</f>
        <v>0.27870868118859465</v>
      </c>
      <c r="I23" s="102">
        <f>Graphs!BK29</f>
        <v>0.62857142857142856</v>
      </c>
      <c r="J23" s="102">
        <f>Graphs!BS29</f>
        <v>0.56844125329982975</v>
      </c>
      <c r="K23" s="102">
        <f>Graphs!CA29</f>
        <v>1</v>
      </c>
      <c r="L23" s="102">
        <f>Graphs!CI29</f>
        <v>0.32704712057552082</v>
      </c>
      <c r="M23" s="22">
        <f>Graphs!CQ29</f>
        <v>0.83962000854406948</v>
      </c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</row>
    <row r="24" spans="1:35" s="13" customFormat="1">
      <c r="A24" s="16">
        <v>2011</v>
      </c>
      <c r="B24" s="102">
        <f>Graphs!G30</f>
        <v>0.5357212584168044</v>
      </c>
      <c r="C24" s="102">
        <f>Graphs!O30</f>
        <v>0.72945205479452047</v>
      </c>
      <c r="D24" s="102">
        <f>Graphs!W30</f>
        <v>0.8546734557602228</v>
      </c>
      <c r="E24" s="102">
        <f>Graphs!AE30</f>
        <v>0.70858268656429291</v>
      </c>
      <c r="F24" s="102">
        <f>Graphs!AM30</f>
        <v>0.40537070902078626</v>
      </c>
      <c r="G24" s="102">
        <f>Graphs!AU30</f>
        <v>0.15242570543338954</v>
      </c>
      <c r="H24" s="102">
        <f>Graphs!BC30</f>
        <v>0.31410596907471905</v>
      </c>
      <c r="I24" s="102">
        <f>Graphs!BK30</f>
        <v>0.61428571428571432</v>
      </c>
      <c r="J24" s="102">
        <f>Graphs!BS30</f>
        <v>0.58379445825041809</v>
      </c>
      <c r="K24" s="102">
        <f>Graphs!CA30</f>
        <v>0.82227488151658767</v>
      </c>
      <c r="L24" s="102">
        <f>Graphs!CI30</f>
        <v>0.36093764665028055</v>
      </c>
      <c r="M24" s="22">
        <f>Graphs!CQ30</f>
        <v>0.82650169761429249</v>
      </c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</row>
    <row r="25" spans="1:35" s="13" customFormat="1">
      <c r="A25" s="16">
        <v>2012</v>
      </c>
      <c r="B25" s="102">
        <f>Graphs!G31</f>
        <v>0.55886263793435076</v>
      </c>
      <c r="C25" s="102">
        <f>Graphs!O31</f>
        <v>0.76027397260273999</v>
      </c>
      <c r="D25" s="102">
        <f>Graphs!W31</f>
        <v>0.85880439476846893</v>
      </c>
      <c r="E25" s="102">
        <f>Graphs!AE31</f>
        <v>0.74035769493040471</v>
      </c>
      <c r="F25" s="102">
        <f>Graphs!AM31</f>
        <v>0.42689661629656528</v>
      </c>
      <c r="G25" s="102">
        <f>Graphs!AU31</f>
        <v>0.14391030289521137</v>
      </c>
      <c r="H25" s="102">
        <f>Graphs!BC31</f>
        <v>0.3511029092778799</v>
      </c>
      <c r="I25" s="102">
        <f>Graphs!BK31</f>
        <v>0.59285714285714286</v>
      </c>
      <c r="J25" s="102">
        <f>Graphs!BS31</f>
        <v>0.60991130593944132</v>
      </c>
      <c r="K25" s="102">
        <f>Graphs!CA31</f>
        <v>0.94075829383886256</v>
      </c>
      <c r="L25" s="102">
        <f>Graphs!CI31</f>
        <v>0.39482817272504034</v>
      </c>
      <c r="M25" s="22">
        <f>Graphs!CQ31</f>
        <v>0.85610453644872919</v>
      </c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</row>
    <row r="26" spans="1:35" s="13" customFormat="1">
      <c r="A26" s="16">
        <v>2013</v>
      </c>
      <c r="B26" s="102">
        <f>Graphs!G32</f>
        <v>0.5808821606051302</v>
      </c>
      <c r="C26" s="102">
        <f>Graphs!O32</f>
        <v>0.82876712328767088</v>
      </c>
      <c r="D26" s="102">
        <f>Graphs!W32</f>
        <v>0.86032275433423078</v>
      </c>
      <c r="E26" s="102">
        <f>Graphs!AE32</f>
        <v>0.78802020747957235</v>
      </c>
      <c r="F26" s="102">
        <f>Graphs!AM32</f>
        <v>0.44863886089891336</v>
      </c>
      <c r="G26" s="102">
        <f>Graphs!AU32</f>
        <v>0.12687949781885491</v>
      </c>
      <c r="H26" s="102">
        <f>Graphs!BC32</f>
        <v>0.38930219867898924</v>
      </c>
      <c r="I26" s="102">
        <f>Graphs!BK32</f>
        <v>0.56428571428571428</v>
      </c>
      <c r="J26" s="102">
        <f>Graphs!BS32</f>
        <v>0.62174425277422984</v>
      </c>
      <c r="K26" s="102">
        <f>Graphs!CA32</f>
        <v>0.76303317535545023</v>
      </c>
      <c r="L26" s="102">
        <f>Graphs!CI32</f>
        <v>0.4174218567748802</v>
      </c>
      <c r="M26" s="22">
        <f>Graphs!CQ32</f>
        <v>0.81171820872527145</v>
      </c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</row>
    <row r="27" spans="1:35" s="13" customFormat="1">
      <c r="A27" s="16">
        <v>2014</v>
      </c>
      <c r="B27" s="102">
        <f>Graphs!G33</f>
        <v>0.61105506684907662</v>
      </c>
      <c r="C27" s="102">
        <f>Graphs!O33</f>
        <v>0.83675799086757952</v>
      </c>
      <c r="D27" s="102">
        <f>Graphs!W33</f>
        <v>0.87901654490560799</v>
      </c>
      <c r="E27" s="102">
        <f>Graphs!AE33</f>
        <v>0.81026271333585054</v>
      </c>
      <c r="F27" s="102">
        <f>Graphs!AM33</f>
        <v>0.46947831727098327</v>
      </c>
      <c r="G27" s="102">
        <f>Graphs!AU33</f>
        <v>0.1098486927424986</v>
      </c>
      <c r="H27" s="102">
        <f>Graphs!BC33</f>
        <v>0.427355257148052</v>
      </c>
      <c r="I27" s="102">
        <f>Graphs!BK33</f>
        <v>0.54285714285714282</v>
      </c>
      <c r="J27" s="102">
        <f>Graphs!BS33</f>
        <v>0.64686373868177505</v>
      </c>
      <c r="K27" s="102">
        <f>Graphs!CA33</f>
        <v>0.5556872037914693</v>
      </c>
      <c r="L27" s="102">
        <f>Graphs!CI33</f>
        <v>0.44001554082472</v>
      </c>
      <c r="M27" s="22">
        <f>Graphs!CQ33</f>
        <v>0.89018665681211262</v>
      </c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</row>
    <row r="28" spans="1:35" s="13" customFormat="1">
      <c r="A28" s="16">
        <v>2015</v>
      </c>
      <c r="B28" s="102">
        <f>Graphs!G34</f>
        <v>0.63944073384728017</v>
      </c>
      <c r="C28" s="102">
        <f>Graphs!O34</f>
        <v>0.80022831050228316</v>
      </c>
      <c r="D28" s="102">
        <f>Graphs!W34</f>
        <v>0.87652924440112867</v>
      </c>
      <c r="E28" s="102">
        <f>Graphs!AE34</f>
        <v>0.82932771835551755</v>
      </c>
      <c r="F28" s="102">
        <f>Graphs!AM34</f>
        <v>0.48480617074124771</v>
      </c>
      <c r="G28" s="102">
        <f>Graphs!AU34</f>
        <v>9.2817887666142296E-2</v>
      </c>
      <c r="H28" s="102">
        <f>Graphs!BC34</f>
        <v>0.4652951199775559</v>
      </c>
      <c r="I28" s="102">
        <f>Graphs!BK34</f>
        <v>0.51428571428571423</v>
      </c>
      <c r="J28" s="102">
        <f>Graphs!BS34</f>
        <v>0.65750673281760863</v>
      </c>
      <c r="K28" s="102">
        <f>Graphs!CA34</f>
        <v>0.31872037914691953</v>
      </c>
      <c r="L28" s="102">
        <f>Graphs!CI34</f>
        <v>0.46260922487455985</v>
      </c>
      <c r="M28" s="22">
        <f>Graphs!CQ34</f>
        <v>0.90852415551768972</v>
      </c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</row>
    <row r="29" spans="1:35" s="13" customFormat="1">
      <c r="A29" s="16">
        <v>2016</v>
      </c>
      <c r="B29" s="102">
        <f>Graphs!G35</f>
        <v>0.66764240147709919</v>
      </c>
      <c r="C29" s="102">
        <f>Graphs!O35</f>
        <v>0.69748858447488526</v>
      </c>
      <c r="D29" s="102">
        <f>Graphs!W35</f>
        <v>0.87104575431986797</v>
      </c>
      <c r="E29" s="102">
        <f>Graphs!AE35</f>
        <v>0.84203772170196234</v>
      </c>
      <c r="F29" s="102">
        <f>Graphs!AM35</f>
        <v>0.50220469867680073</v>
      </c>
      <c r="G29" s="102">
        <f>Graphs!AU35</f>
        <v>9.2817887666142296E-2</v>
      </c>
      <c r="H29" s="102">
        <f>Graphs!BC35</f>
        <v>0.50287954057381046</v>
      </c>
      <c r="I29" s="102">
        <f>Graphs!BK35</f>
        <v>0.47857142857142859</v>
      </c>
      <c r="J29" s="102">
        <f>Graphs!BS35</f>
        <v>0.68346405624320028</v>
      </c>
      <c r="K29" s="102">
        <f>Graphs!CA35</f>
        <v>0.31872037914691953</v>
      </c>
      <c r="L29" s="102">
        <f>Graphs!CI35</f>
        <v>0.49649975094931958</v>
      </c>
      <c r="M29" s="22">
        <f>Graphs!CQ35</f>
        <v>0.93898182768939664</v>
      </c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</row>
    <row r="30" spans="1:35" s="13" customFormat="1">
      <c r="A30" s="16">
        <v>2017</v>
      </c>
      <c r="B30" s="102">
        <f>Graphs!G36</f>
        <v>0.70070421173980224</v>
      </c>
      <c r="C30" s="102">
        <f>Graphs!O36</f>
        <v>0.6723744292237438</v>
      </c>
      <c r="D30" s="102">
        <f>Graphs!W36</f>
        <v>0.88595846770454245</v>
      </c>
      <c r="E30" s="102">
        <f>Graphs!AE36</f>
        <v>0.85474772504840701</v>
      </c>
      <c r="F30" s="102">
        <f>Graphs!AM36</f>
        <v>0.51745973963252334</v>
      </c>
      <c r="G30" s="102">
        <f>Graphs!AU36</f>
        <v>8.4302485127963983E-2</v>
      </c>
      <c r="H30" s="102">
        <f>Graphs!BC36</f>
        <v>0.54012848925973711</v>
      </c>
      <c r="I30" s="102">
        <f>Graphs!BK36</f>
        <v>0.45714285714285713</v>
      </c>
      <c r="J30" s="102">
        <f>Graphs!BS36</f>
        <v>0.69720727261912119</v>
      </c>
      <c r="K30" s="102">
        <f>Graphs!CA36</f>
        <v>0.37796208530805697</v>
      </c>
      <c r="L30" s="102">
        <f>Graphs!CI36</f>
        <v>0.51909343499915939</v>
      </c>
      <c r="M30" s="22">
        <f>Graphs!CQ36</f>
        <v>0.95033160297428987</v>
      </c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</row>
    <row r="31" spans="1:35" s="22" customFormat="1">
      <c r="A31" s="16">
        <v>2018</v>
      </c>
      <c r="B31" s="102">
        <f>Graphs!G37</f>
        <v>0.72973145723648714</v>
      </c>
      <c r="C31" s="102">
        <f>Graphs!O37</f>
        <v>0.76369863013698636</v>
      </c>
      <c r="D31" s="102">
        <f>Graphs!W37</f>
        <v>0.91129329913260215</v>
      </c>
      <c r="E31" s="102">
        <f>Graphs!AE37</f>
        <v>0.87374117809467911</v>
      </c>
      <c r="F31" s="102">
        <f>Graphs!AM37</f>
        <v>0.53105823716550449</v>
      </c>
      <c r="G31" s="102">
        <f>Graphs!AU37</f>
        <v>9.2817887666142296E-2</v>
      </c>
      <c r="H31" s="102">
        <f>Graphs!BC37</f>
        <v>0.57670770038482699</v>
      </c>
      <c r="I31" s="102">
        <f>Graphs!BK37</f>
        <v>0.43571428571428572</v>
      </c>
      <c r="J31" s="102">
        <f>Graphs!BS37</f>
        <v>0.69877570445289383</v>
      </c>
      <c r="K31" s="102">
        <f>Graphs!CA37</f>
        <v>0.37796208530805697</v>
      </c>
      <c r="L31" s="102">
        <f>Graphs!CI37</f>
        <v>0.55298396107391912</v>
      </c>
      <c r="M31" s="22">
        <f>Graphs!CQ37</f>
        <v>0.97200245878138913</v>
      </c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</row>
    <row r="32" spans="1:35" s="22" customFormat="1">
      <c r="A32" s="16">
        <v>2019</v>
      </c>
      <c r="B32" s="102">
        <f>Graphs!G38</f>
        <v>0.75447557792184616</v>
      </c>
      <c r="C32" s="102">
        <f>Graphs!O38</f>
        <v>0.83828006088280005</v>
      </c>
      <c r="D32" s="102">
        <f>Graphs!W38</f>
        <v>0.9162282666721594</v>
      </c>
      <c r="E32" s="102">
        <f>Graphs!AE38</f>
        <v>0.88906473408380782</v>
      </c>
      <c r="F32" s="102">
        <f>Graphs!AM38</f>
        <v>0.54392566961728339</v>
      </c>
      <c r="G32" s="102">
        <f>Graphs!AU38</f>
        <v>0.14391030289521137</v>
      </c>
      <c r="H32" s="102">
        <f>Graphs!BC38</f>
        <v>0.61081135838764755</v>
      </c>
      <c r="I32" s="102">
        <f>Graphs!BK38</f>
        <v>0.40714285714285714</v>
      </c>
      <c r="J32" s="102">
        <f>Graphs!BS38</f>
        <v>0.71232632991133282</v>
      </c>
      <c r="K32" s="102">
        <f>Graphs!CA38</f>
        <v>0.28909952606635081</v>
      </c>
      <c r="L32" s="102">
        <f>Graphs!CI38</f>
        <v>0.57557764512375897</v>
      </c>
      <c r="M32" s="22">
        <f>Graphs!CQ38</f>
        <v>0.99521493079960921</v>
      </c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</row>
    <row r="33" spans="1:35" s="13" customFormat="1">
      <c r="A33" s="16">
        <v>2020</v>
      </c>
      <c r="B33" s="102">
        <f>Graphs!G39</f>
        <v>0.69991707007048898</v>
      </c>
      <c r="C33" s="102">
        <f>Graphs!O39</f>
        <v>0.65233115674399555</v>
      </c>
      <c r="D33" s="102">
        <f>Graphs!W39</f>
        <v>0.73278272699863134</v>
      </c>
      <c r="E33" s="102">
        <f>Graphs!AE39</f>
        <v>0.90304573776489694</v>
      </c>
      <c r="F33" s="102">
        <f>Graphs!AM39</f>
        <v>0.59678270837287906</v>
      </c>
      <c r="G33" s="102">
        <f>Graphs!AU39</f>
        <v>0.92454584533688677</v>
      </c>
      <c r="H33" s="102">
        <f>Graphs!BC39</f>
        <v>0.63623514797445269</v>
      </c>
      <c r="I33" s="102">
        <f>Graphs!BK39</f>
        <v>0.37857142857142856</v>
      </c>
      <c r="J33" s="102">
        <f>Graphs!BS39</f>
        <v>0.72426920102848913</v>
      </c>
      <c r="K33" s="102">
        <f>Graphs!CA39</f>
        <v>0.25947867298578209</v>
      </c>
      <c r="L33" s="102">
        <f>Graphs!CI39</f>
        <v>0.702102275802862</v>
      </c>
      <c r="M33" s="22">
        <f>Graphs!CQ39</f>
        <v>1.0199289934813494</v>
      </c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</row>
    <row r="34" spans="1:35" s="13" customFormat="1">
      <c r="A34" s="16">
        <v>2021</v>
      </c>
      <c r="B34" s="102">
        <f>Graphs!G40</f>
        <v>0.78414256595454812</v>
      </c>
      <c r="C34" s="102">
        <f>Graphs!O40</f>
        <v>0.60572220664916665</v>
      </c>
      <c r="D34" s="102">
        <f>Graphs!W40</f>
        <v>0.74379688428572122</v>
      </c>
      <c r="E34" s="102">
        <f>Graphs!AE40</f>
        <v>0.9160734911950027</v>
      </c>
      <c r="F34" s="102">
        <f>Graphs!AM40</f>
        <v>0.621294029115385</v>
      </c>
      <c r="G34" s="102">
        <f>Graphs!AU40</f>
        <v>0.9317876678075433</v>
      </c>
      <c r="H34" s="102">
        <f>Graphs!BC40</f>
        <v>0.66204287515762617</v>
      </c>
      <c r="I34" s="102">
        <f>Graphs!BK40</f>
        <v>0.34337431929473566</v>
      </c>
      <c r="J34" s="102">
        <f>Graphs!BS40</f>
        <v>0.73885078771605162</v>
      </c>
      <c r="K34" s="102">
        <f>Graphs!CA40</f>
        <v>0.14808061450578813</v>
      </c>
      <c r="L34" s="102">
        <f>Graphs!CI40</f>
        <v>0.67425876465001466</v>
      </c>
      <c r="M34" s="22">
        <f>Graphs!CQ40</f>
        <v>1.0461443372400194</v>
      </c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</row>
    <row r="35" spans="1:35" s="13" customFormat="1">
      <c r="A35" s="16">
        <v>2022</v>
      </c>
      <c r="B35" s="102">
        <f>Graphs!G41</f>
        <v>0.80812672529292984</v>
      </c>
      <c r="C35" s="102">
        <f>Graphs!O41</f>
        <v>0.55916978271996554</v>
      </c>
      <c r="D35" s="102">
        <f>Graphs!W41</f>
        <v>0.82157565994099091</v>
      </c>
      <c r="E35" s="102">
        <f>Graphs!AE41</f>
        <v>0.92839084107404346</v>
      </c>
      <c r="F35" s="102">
        <f>Graphs!AM41</f>
        <v>0.64608199984120707</v>
      </c>
      <c r="G35" s="102">
        <f>Graphs!AU41</f>
        <v>0.93902949027819993</v>
      </c>
      <c r="H35" s="102">
        <f>Graphs!BC41</f>
        <v>0.68768390079865593</v>
      </c>
      <c r="I35" s="102">
        <f>Graphs!BK41</f>
        <v>0.31090196916567836</v>
      </c>
      <c r="J35" s="102">
        <f>Graphs!BS41</f>
        <v>0.75004039196481231</v>
      </c>
      <c r="K35" s="102">
        <f>Graphs!CA41</f>
        <v>0.10395797960001202</v>
      </c>
      <c r="L35" s="102">
        <f>Graphs!CI41</f>
        <v>0.70733089803693616</v>
      </c>
      <c r="M35" s="22">
        <f>Graphs!CQ41</f>
        <v>1.0738606336845993</v>
      </c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</row>
    <row r="36" spans="1:35" s="13" customFormat="1">
      <c r="A36" s="16">
        <v>2023</v>
      </c>
      <c r="B36" s="102">
        <f>Graphs!G42</f>
        <v>0.83211088463131977</v>
      </c>
      <c r="C36" s="102">
        <f>Graphs!O42</f>
        <v>0.51518610849090196</v>
      </c>
      <c r="D36" s="102">
        <f>Graphs!W42</f>
        <v>0.8190576957173894</v>
      </c>
      <c r="E36" s="102">
        <f>Graphs!AE42</f>
        <v>0.9396894494803848</v>
      </c>
      <c r="F36" s="102">
        <f>Graphs!AM42</f>
        <v>0.67114607367613288</v>
      </c>
      <c r="G36" s="102">
        <f>Graphs!AU42</f>
        <v>0.94627131274885634</v>
      </c>
      <c r="H36" s="102">
        <f>Graphs!BC42</f>
        <v>0.71332492643967726</v>
      </c>
      <c r="I36" s="102">
        <f>Graphs!BK42</f>
        <v>0.2771746776598929</v>
      </c>
      <c r="J36" s="102">
        <f>Graphs!BS42</f>
        <v>0.76072339558360991</v>
      </c>
      <c r="K36" s="102">
        <f>Graphs!CA42</f>
        <v>7.2531473015157111E-2</v>
      </c>
      <c r="L36" s="102">
        <f>Graphs!CI42</f>
        <v>0.74014579655841628</v>
      </c>
      <c r="M36" s="22">
        <f>Graphs!CQ42</f>
        <v>1.1030775356203892</v>
      </c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</row>
    <row r="37" spans="1:35" s="22" customFormat="1">
      <c r="A37" s="16">
        <v>2024</v>
      </c>
      <c r="B37" s="102">
        <f>Graphs!G43</f>
        <v>0.8560950439697016</v>
      </c>
      <c r="C37" s="102">
        <f>Graphs!O43</f>
        <v>0.47614478370622138</v>
      </c>
      <c r="D37" s="102">
        <f>Graphs!W43</f>
        <v>0.82000785758746075</v>
      </c>
      <c r="E37" s="102">
        <f>Graphs!AE43</f>
        <v>0.95019921947489305</v>
      </c>
      <c r="F37" s="102">
        <f>Graphs!AM43</f>
        <v>0.69648570509669105</v>
      </c>
      <c r="G37" s="102">
        <f>Graphs!AU43</f>
        <v>0.95351313521951198</v>
      </c>
      <c r="H37" s="102">
        <f>Graphs!BC43</f>
        <v>0.7389659520807027</v>
      </c>
      <c r="I37" s="102">
        <f>Graphs!BK43</f>
        <v>0.24214000877525693</v>
      </c>
      <c r="J37" s="102">
        <f>Graphs!BS43</f>
        <v>0.77092066382942914</v>
      </c>
      <c r="K37" s="102">
        <f>Graphs!CA43</f>
        <v>5.6685818315118687E-2</v>
      </c>
      <c r="L37" s="102">
        <f>Graphs!CI43</f>
        <v>0.772616023011928</v>
      </c>
      <c r="M37" s="22">
        <f>Graphs!CQ43</f>
        <v>1.1337946770567893</v>
      </c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</row>
    <row r="38" spans="1:35" s="22" customFormat="1">
      <c r="A38" s="16">
        <v>2025</v>
      </c>
      <c r="B38" s="102">
        <f>Graphs!G44</f>
        <v>0.88007920330808331</v>
      </c>
      <c r="C38" s="102">
        <f>Graphs!O44</f>
        <v>0.44415269188914369</v>
      </c>
      <c r="D38" s="102">
        <f>Graphs!W44</f>
        <v>0.82434831213213677</v>
      </c>
      <c r="E38" s="102">
        <f>Graphs!AE44</f>
        <v>0.9599862729691605</v>
      </c>
      <c r="F38" s="102">
        <f>Graphs!AM44</f>
        <v>0.72210034992602068</v>
      </c>
      <c r="G38" s="102">
        <f>Graphs!AU44</f>
        <v>0.96075495769016861</v>
      </c>
      <c r="H38" s="102">
        <f>Graphs!BC44</f>
        <v>0.76460697772173247</v>
      </c>
      <c r="I38" s="102">
        <f>Graphs!BK44</f>
        <v>0.20574552658945727</v>
      </c>
      <c r="J38" s="102">
        <f>Graphs!BS44</f>
        <v>0.78065239583684043</v>
      </c>
      <c r="K38" s="102">
        <f>Graphs!CA44</f>
        <v>5.9488197073554738E-2</v>
      </c>
      <c r="L38" s="102">
        <f>Graphs!CI44</f>
        <v>0.80465413975306044</v>
      </c>
      <c r="M38" s="22">
        <f>Graphs!CQ44</f>
        <v>1.1660116732082795</v>
      </c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</row>
    <row r="39" spans="1:35" s="22" customFormat="1">
      <c r="A39" s="16">
        <v>2026</v>
      </c>
      <c r="B39" s="102">
        <f>Graphs!G45</f>
        <v>0.90406336264646503</v>
      </c>
      <c r="C39" s="102">
        <f>Graphs!O45</f>
        <v>0.42093630137791116</v>
      </c>
      <c r="D39" s="102">
        <f>Graphs!W45</f>
        <v>0.83172350686278063</v>
      </c>
      <c r="E39" s="102">
        <f>Graphs!AE45</f>
        <v>0.96911066822814407</v>
      </c>
      <c r="F39" s="102">
        <f>Graphs!AM45</f>
        <v>0.74798946533002064</v>
      </c>
      <c r="G39" s="102">
        <f>Graphs!AU45</f>
        <v>0.96799678016082513</v>
      </c>
      <c r="H39" s="102">
        <f>Graphs!BC45</f>
        <v>0.79024800336275858</v>
      </c>
      <c r="I39" s="102">
        <f>Graphs!BK45</f>
        <v>0.16793879512697865</v>
      </c>
      <c r="J39" s="102">
        <f>Graphs!BS45</f>
        <v>0.78993812705830957</v>
      </c>
      <c r="K39" s="102">
        <f>Graphs!CA45</f>
        <v>8.4186991809105549E-2</v>
      </c>
      <c r="L39" s="102">
        <f>Graphs!CI45</f>
        <v>0.83617270960032641</v>
      </c>
      <c r="M39" s="22">
        <f>Graphs!CQ45</f>
        <v>1.1997281205030994</v>
      </c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</row>
    <row r="40" spans="1:35" s="22" customFormat="1">
      <c r="A40" s="16">
        <v>2027</v>
      </c>
      <c r="B40" s="102">
        <f>Graphs!G46</f>
        <v>0.92804752198484686</v>
      </c>
      <c r="C40" s="102">
        <f>Graphs!O46</f>
        <v>0.40774849564679211</v>
      </c>
      <c r="D40" s="102">
        <f>Graphs!W46</f>
        <v>0.84152929564362067</v>
      </c>
      <c r="E40" s="102">
        <f>Graphs!AE46</f>
        <v>0.97762694213079193</v>
      </c>
      <c r="F40" s="102">
        <f>Graphs!AM46</f>
        <v>0.77415250981298489</v>
      </c>
      <c r="G40" s="102">
        <f>Graphs!AU46</f>
        <v>0.97523860263148154</v>
      </c>
      <c r="H40" s="102">
        <f>Graphs!BC46</f>
        <v>0.81588902900377991</v>
      </c>
      <c r="I40" s="102">
        <f>Graphs!BK46</f>
        <v>0.12866737835907835</v>
      </c>
      <c r="J40" s="102">
        <f>Graphs!BS46</f>
        <v>0.79879673392461004</v>
      </c>
      <c r="K40" s="102">
        <f>Graphs!CA46</f>
        <v>0.13421290180694617</v>
      </c>
      <c r="L40" s="102">
        <f>Graphs!CI46</f>
        <v>0.8670842949303601</v>
      </c>
      <c r="M40" s="22">
        <f>Graphs!CQ46</f>
        <v>1.2349435965841993</v>
      </c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</row>
    <row r="41" spans="1:35" s="22" customFormat="1">
      <c r="A41" s="16">
        <v>2028</v>
      </c>
      <c r="B41" s="102">
        <f>Graphs!G47</f>
        <v>0.95203168132323646</v>
      </c>
      <c r="C41" s="102">
        <f>Graphs!O47</f>
        <v>0.40530096085796807</v>
      </c>
      <c r="D41" s="102">
        <f>Graphs!W47</f>
        <v>0.85296242790073451</v>
      </c>
      <c r="E41" s="102">
        <f>Graphs!AE47</f>
        <v>0.9855846185820335</v>
      </c>
      <c r="F41" s="102">
        <f>Graphs!AM47</f>
        <v>0.80058894321417429</v>
      </c>
      <c r="G41" s="102">
        <f>Graphs!AU47</f>
        <v>0.98248042510213818</v>
      </c>
      <c r="H41" s="102">
        <f>Graphs!BC47</f>
        <v>0.84153005464480535</v>
      </c>
      <c r="I41" s="102">
        <f>Graphs!BK47</f>
        <v>8.7878840403371739E-2</v>
      </c>
      <c r="J41" s="102">
        <f>Graphs!BS47</f>
        <v>0.8072464404639601</v>
      </c>
      <c r="K41" s="102">
        <f>Graphs!CA47</f>
        <v>0.21317805328640424</v>
      </c>
      <c r="L41" s="102">
        <f>Graphs!CI47</f>
        <v>0.89730145847750609</v>
      </c>
      <c r="M41" s="22">
        <f>Graphs!CQ47</f>
        <v>1.2716576603188492</v>
      </c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</row>
    <row r="42" spans="1:35" s="22" customFormat="1">
      <c r="A42" s="16">
        <v>2029</v>
      </c>
      <c r="B42" s="102">
        <f>Graphs!G48</f>
        <v>0.97601584066161828</v>
      </c>
      <c r="C42" s="102">
        <f>Graphs!O48</f>
        <v>0.41372577938179234</v>
      </c>
      <c r="D42" s="102">
        <f>Graphs!W48</f>
        <v>0.86508634766167958</v>
      </c>
      <c r="E42" s="102">
        <f>Graphs!AE48</f>
        <v>0.99302867987144294</v>
      </c>
      <c r="F42" s="102">
        <f>Graphs!AM48</f>
        <v>0.82729822670356734</v>
      </c>
      <c r="G42" s="102">
        <f>Graphs!AU48</f>
        <v>0.98972224757279381</v>
      </c>
      <c r="H42" s="102">
        <f>Graphs!BC48</f>
        <v>0.8671710802858309</v>
      </c>
      <c r="I42" s="102">
        <f>Graphs!BK48</f>
        <v>4.5520745271021824E-2</v>
      </c>
      <c r="J42" s="102">
        <f>Graphs!BS48</f>
        <v>0.81530482663736548</v>
      </c>
      <c r="K42" s="102">
        <f>Graphs!CA48</f>
        <v>0.32487681861172407</v>
      </c>
      <c r="L42" s="102">
        <f>Graphs!CI48</f>
        <v>0.92673676274464756</v>
      </c>
      <c r="M42" s="22">
        <f>Graphs!CQ48</f>
        <v>1.3098698517996592</v>
      </c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</row>
    <row r="43" spans="1:35" s="22" customFormat="1">
      <c r="A43" s="16">
        <v>2030</v>
      </c>
      <c r="B43" s="102">
        <f>Graphs!G49</f>
        <v>1</v>
      </c>
      <c r="C43" s="102">
        <f>Graphs!O49</f>
        <v>0.43256830190930362</v>
      </c>
      <c r="D43" s="102">
        <f>Graphs!W49</f>
        <v>0.87690791243442923</v>
      </c>
      <c r="E43" s="102">
        <f>Graphs!AE49</f>
        <v>1</v>
      </c>
      <c r="F43" s="102">
        <f>Graphs!AM49</f>
        <v>0.85427982277800552</v>
      </c>
      <c r="G43" s="102">
        <f>Graphs!AU49</f>
        <v>0.99696407004345022</v>
      </c>
      <c r="H43" s="102">
        <f>Graphs!BC49</f>
        <v>0.89281210592686056</v>
      </c>
      <c r="I43" s="102">
        <f>Graphs!BK49</f>
        <v>1.5406569599073399E-3</v>
      </c>
      <c r="J43" s="102">
        <f>Graphs!BS49</f>
        <v>0.82298883816582935</v>
      </c>
      <c r="K43" s="102">
        <f>Graphs!CA49</f>
        <v>0.47328513832454089</v>
      </c>
      <c r="L43" s="102">
        <f>Graphs!CI49</f>
        <v>0.95530277033987787</v>
      </c>
      <c r="M43" s="22">
        <f>Graphs!CQ49</f>
        <v>1.3495796923550092</v>
      </c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</row>
    <row r="44" spans="1:35" s="22" customFormat="1">
      <c r="A44" s="16">
        <v>2031</v>
      </c>
      <c r="B44" s="102">
        <f>Graphs!G50</f>
        <v>1.023984159338406</v>
      </c>
      <c r="C44" s="102">
        <f>Graphs!O50</f>
        <v>0.47676841341676024</v>
      </c>
      <c r="D44" s="102">
        <f>Graphs!W50</f>
        <v>0.89317910705161885</v>
      </c>
      <c r="E44" s="102">
        <f>Graphs!AE50</f>
        <v>1.0026028515714571</v>
      </c>
      <c r="F44" s="102">
        <f>Graphs!AM50</f>
        <v>0.8893779535549885</v>
      </c>
      <c r="G44" s="102">
        <f>Graphs!AU50</f>
        <v>1.0153894268055883</v>
      </c>
      <c r="H44" s="102">
        <f>Graphs!BC50</f>
        <v>0.91979823455233323</v>
      </c>
      <c r="I44" s="102">
        <f>Graphs!BK50</f>
        <v>-7.1334820755152711E-3</v>
      </c>
      <c r="J44" s="102">
        <f>Graphs!BS50</f>
        <v>0.84888520935954681</v>
      </c>
      <c r="K44" s="102">
        <f>Graphs!CA50</f>
        <v>0.54986865674903429</v>
      </c>
      <c r="L44" s="102">
        <f>Graphs!CI50</f>
        <v>0.96312516526523517</v>
      </c>
      <c r="M44" s="22">
        <f>Graphs!CQ50</f>
        <v>1.3577604219020039</v>
      </c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</row>
    <row r="45" spans="1:35" s="22" customFormat="1">
      <c r="A45" s="16">
        <v>2032</v>
      </c>
      <c r="B45" s="102">
        <f>Graphs!G51</f>
        <v>1.0479683186767959</v>
      </c>
      <c r="C45" s="102">
        <f>Graphs!O51</f>
        <v>0.52096852492421686</v>
      </c>
      <c r="D45" s="102">
        <f>Graphs!W51</f>
        <v>0.90945030166880847</v>
      </c>
      <c r="E45" s="102">
        <f>Graphs!AE51</f>
        <v>1.005205703142914</v>
      </c>
      <c r="F45" s="102">
        <f>Graphs!AM51</f>
        <v>0.92447608433197137</v>
      </c>
      <c r="G45" s="102">
        <f>Graphs!AU51</f>
        <v>1.033814783567726</v>
      </c>
      <c r="H45" s="102">
        <f>Graphs!BC51</f>
        <v>0.94678436317780579</v>
      </c>
      <c r="I45" s="102">
        <f>Graphs!BK51</f>
        <v>-1.5807621110937881E-2</v>
      </c>
      <c r="J45" s="102">
        <f>Graphs!BS51</f>
        <v>0.87478158055326438</v>
      </c>
      <c r="K45" s="102">
        <f>Graphs!CA51</f>
        <v>0.62645217517352769</v>
      </c>
      <c r="L45" s="102">
        <f>Graphs!CI51</f>
        <v>0.97094756019059236</v>
      </c>
      <c r="M45" s="22">
        <f>Graphs!CQ51</f>
        <v>1.3659411514489985</v>
      </c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</row>
    <row r="46" spans="1:35" s="22" customFormat="1">
      <c r="A46" s="16">
        <v>2033</v>
      </c>
      <c r="B46" s="102">
        <f>Graphs!G52</f>
        <v>1.0719524780151857</v>
      </c>
      <c r="C46" s="102">
        <f>Graphs!O52</f>
        <v>0.56516863643167348</v>
      </c>
      <c r="D46" s="102">
        <f>Graphs!W52</f>
        <v>0.92572149628599809</v>
      </c>
      <c r="E46" s="102">
        <f>Graphs!AE52</f>
        <v>1.0078085547143711</v>
      </c>
      <c r="F46" s="102">
        <f>Graphs!AM52</f>
        <v>0.95957421510895435</v>
      </c>
      <c r="G46" s="102">
        <f>Graphs!AU52</f>
        <v>1.052240140329864</v>
      </c>
      <c r="H46" s="102">
        <f>Graphs!BC52</f>
        <v>0.97377049180327835</v>
      </c>
      <c r="I46" s="102">
        <f>Graphs!BK52</f>
        <v>-2.4481760146360491E-2</v>
      </c>
      <c r="J46" s="102">
        <f>Graphs!BS52</f>
        <v>0.90067795174698195</v>
      </c>
      <c r="K46" s="102">
        <f>Graphs!CA52</f>
        <v>0.70303569359802109</v>
      </c>
      <c r="L46" s="102">
        <f>Graphs!CI52</f>
        <v>0.97876995511594955</v>
      </c>
      <c r="M46" s="22">
        <f>Graphs!CQ52</f>
        <v>1.3741218809959932</v>
      </c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</row>
    <row r="47" spans="1:35" s="22" customFormat="1">
      <c r="A47" s="16">
        <v>2034</v>
      </c>
      <c r="B47" s="102">
        <f>Graphs!G53</f>
        <v>1.0959366373535755</v>
      </c>
      <c r="C47" s="102">
        <f>Graphs!O53</f>
        <v>0.60936874793912998</v>
      </c>
      <c r="D47" s="102">
        <f>Graphs!W53</f>
        <v>0.94199269090318771</v>
      </c>
      <c r="E47" s="102">
        <f>Graphs!AE53</f>
        <v>1.010411406285828</v>
      </c>
      <c r="F47" s="102">
        <f>Graphs!AM53</f>
        <v>0.99467234588593734</v>
      </c>
      <c r="G47" s="102">
        <f>Graphs!AU53</f>
        <v>1.070665497092002</v>
      </c>
      <c r="H47" s="102">
        <f>Graphs!BC53</f>
        <v>1.000756620428751</v>
      </c>
      <c r="I47" s="102">
        <f>Graphs!BK53</f>
        <v>-3.3155899181783105E-2</v>
      </c>
      <c r="J47" s="102">
        <f>Graphs!BS53</f>
        <v>0.92657432294069941</v>
      </c>
      <c r="K47" s="102">
        <f>Graphs!CA53</f>
        <v>0.7796192120225145</v>
      </c>
      <c r="L47" s="102">
        <f>Graphs!CI53</f>
        <v>0.98659235004130674</v>
      </c>
      <c r="M47" s="22">
        <f>Graphs!CQ53</f>
        <v>1.3823026105429879</v>
      </c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</row>
    <row r="48" spans="1:35" s="22" customFormat="1">
      <c r="A48" s="16">
        <v>2035</v>
      </c>
      <c r="B48" s="102">
        <f>Graphs!G54</f>
        <v>1.1199207966919653</v>
      </c>
      <c r="C48" s="102">
        <f>Graphs!O54</f>
        <v>0.6535688594465866</v>
      </c>
      <c r="D48" s="102">
        <f>Graphs!W54</f>
        <v>0.95826388552037733</v>
      </c>
      <c r="E48" s="102">
        <f>Graphs!AE54</f>
        <v>1.0130142578572852</v>
      </c>
      <c r="F48" s="102">
        <f>Graphs!AM54</f>
        <v>1.0297704766629203</v>
      </c>
      <c r="G48" s="102">
        <f>Graphs!AU54</f>
        <v>1.08909085385414</v>
      </c>
      <c r="H48" s="102">
        <f>Graphs!BC54</f>
        <v>1.0277427490542237</v>
      </c>
      <c r="I48" s="102">
        <f>Graphs!BK54</f>
        <v>-4.1830038217205712E-2</v>
      </c>
      <c r="J48" s="102">
        <f>Graphs!BS54</f>
        <v>0.95247069413441698</v>
      </c>
      <c r="K48" s="102">
        <f>Graphs!CA54</f>
        <v>0.85620273044700801</v>
      </c>
      <c r="L48" s="102">
        <f>Graphs!CI54</f>
        <v>0.99441474496666404</v>
      </c>
      <c r="M48" s="22">
        <f>Graphs!CQ54</f>
        <v>1.3904833400899825</v>
      </c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</row>
    <row r="49" spans="1:35" s="22" customFormat="1">
      <c r="A49" s="16">
        <v>2036</v>
      </c>
      <c r="B49" s="102">
        <f>Graphs!G55</f>
        <v>1.1439049560303551</v>
      </c>
      <c r="C49" s="102">
        <f>Graphs!O55</f>
        <v>0.69776897095404322</v>
      </c>
      <c r="D49" s="102">
        <f>Graphs!W55</f>
        <v>0.97453508013756696</v>
      </c>
      <c r="E49" s="102">
        <f>Graphs!AE55</f>
        <v>1.0156171094287423</v>
      </c>
      <c r="F49" s="102">
        <f>Graphs!AM55</f>
        <v>1.0648686074399032</v>
      </c>
      <c r="G49" s="102">
        <f>Graphs!AU55</f>
        <v>1.1075162106162779</v>
      </c>
      <c r="H49" s="102">
        <f>Graphs!BC55</f>
        <v>1.0547288776796961</v>
      </c>
      <c r="I49" s="102">
        <f>Graphs!BK55</f>
        <v>-5.0504177252628325E-2</v>
      </c>
      <c r="J49" s="102">
        <f>Graphs!BS55</f>
        <v>0.97836706532813456</v>
      </c>
      <c r="K49" s="102">
        <f>Graphs!CA55</f>
        <v>0.93278624887150141</v>
      </c>
      <c r="L49" s="102">
        <f>Graphs!CI55</f>
        <v>1.0022371398920213</v>
      </c>
      <c r="M49" s="22">
        <f>Graphs!CQ55</f>
        <v>1.3986640696369772</v>
      </c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</row>
    <row r="50" spans="1:35" s="22" customFormat="1">
      <c r="A50" s="16">
        <v>2037</v>
      </c>
      <c r="B50" s="102">
        <f>Graphs!G56</f>
        <v>1.1678891153687452</v>
      </c>
      <c r="C50" s="102">
        <f>Graphs!O56</f>
        <v>0.74196908246149984</v>
      </c>
      <c r="D50" s="102">
        <f>Graphs!W56</f>
        <v>0.99080627475475658</v>
      </c>
      <c r="E50" s="102">
        <f>Graphs!AE56</f>
        <v>1.0182199610001992</v>
      </c>
      <c r="F50" s="102">
        <f>Graphs!AM56</f>
        <v>1.0999667382168861</v>
      </c>
      <c r="G50" s="102">
        <f>Graphs!AU56</f>
        <v>1.1259415673784159</v>
      </c>
      <c r="H50" s="102">
        <f>Graphs!BC56</f>
        <v>1.0817150063051688</v>
      </c>
      <c r="I50" s="102">
        <f>Graphs!BK56</f>
        <v>-5.9178316288050932E-2</v>
      </c>
      <c r="J50" s="102">
        <f>Graphs!BS56</f>
        <v>1.0042634365218521</v>
      </c>
      <c r="K50" s="102">
        <f>Graphs!CA56</f>
        <v>1.0093697672959949</v>
      </c>
      <c r="L50" s="102">
        <f>Graphs!CI56</f>
        <v>1.0100595348173784</v>
      </c>
      <c r="M50" s="22">
        <f>Graphs!CQ56</f>
        <v>1.4068447991839719</v>
      </c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</row>
    <row r="51" spans="1:35" s="22" customFormat="1">
      <c r="A51" s="16">
        <v>2038</v>
      </c>
      <c r="B51" s="102">
        <f>Graphs!G57</f>
        <v>1.1918732747071348</v>
      </c>
      <c r="C51" s="102">
        <f>Graphs!O57</f>
        <v>0.78616919396895646</v>
      </c>
      <c r="D51" s="102">
        <f>Graphs!W57</f>
        <v>1.0070774693719462</v>
      </c>
      <c r="E51" s="102">
        <f>Graphs!AE57</f>
        <v>1.0208228125716563</v>
      </c>
      <c r="F51" s="102">
        <f>Graphs!AM57</f>
        <v>1.1350648689938692</v>
      </c>
      <c r="G51" s="102">
        <f>Graphs!AU57</f>
        <v>1.1443669241405539</v>
      </c>
      <c r="H51" s="102">
        <f>Graphs!BC57</f>
        <v>1.1087011349306415</v>
      </c>
      <c r="I51" s="102">
        <f>Graphs!BK57</f>
        <v>-6.7852455323473546E-2</v>
      </c>
      <c r="J51" s="102">
        <f>Graphs!BS57</f>
        <v>1.0301598077155696</v>
      </c>
      <c r="K51" s="102">
        <f>Graphs!CA57</f>
        <v>1.0859532857204883</v>
      </c>
      <c r="L51" s="102">
        <f>Graphs!CI57</f>
        <v>1.0178819297427357</v>
      </c>
      <c r="M51" s="22">
        <f>Graphs!CQ57</f>
        <v>1.4150255287309665</v>
      </c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</row>
    <row r="52" spans="1:35" s="22" customFormat="1">
      <c r="A52" s="16">
        <v>2039</v>
      </c>
      <c r="B52" s="102">
        <f>Graphs!G58</f>
        <v>1.2158574340455248</v>
      </c>
      <c r="C52" s="102">
        <f>Graphs!O58</f>
        <v>0.83036930547641308</v>
      </c>
      <c r="D52" s="102">
        <f>Graphs!W58</f>
        <v>1.0233486639891358</v>
      </c>
      <c r="E52" s="102">
        <f>Graphs!AE58</f>
        <v>1.023425664143113</v>
      </c>
      <c r="F52" s="102">
        <f>Graphs!AM58</f>
        <v>1.170162999770852</v>
      </c>
      <c r="G52" s="102">
        <f>Graphs!AU58</f>
        <v>1.1627922809026918</v>
      </c>
      <c r="H52" s="102">
        <f>Graphs!BC58</f>
        <v>1.1356872635561139</v>
      </c>
      <c r="I52" s="102">
        <f>Graphs!BK58</f>
        <v>-7.6526594358896152E-2</v>
      </c>
      <c r="J52" s="102">
        <f>Graphs!BS58</f>
        <v>1.056056178909287</v>
      </c>
      <c r="K52" s="102">
        <f>Graphs!CA58</f>
        <v>1.1625368041449817</v>
      </c>
      <c r="L52" s="102">
        <f>Graphs!CI58</f>
        <v>1.0257043246680928</v>
      </c>
      <c r="M52" s="22">
        <f>Graphs!CQ58</f>
        <v>1.4232062582779612</v>
      </c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</row>
    <row r="53" spans="1:35" s="22" customFormat="1">
      <c r="A53" s="16">
        <v>2040</v>
      </c>
      <c r="B53" s="102">
        <f>Graphs!G59</f>
        <v>1.2398415933839144</v>
      </c>
      <c r="C53" s="102">
        <f>Graphs!O59</f>
        <v>0.8745694169838697</v>
      </c>
      <c r="D53" s="102">
        <f>Graphs!W59</f>
        <v>1.0396198586063254</v>
      </c>
      <c r="E53" s="102">
        <f>Graphs!AE59</f>
        <v>1.0260285157145701</v>
      </c>
      <c r="F53" s="102">
        <f>Graphs!AM59</f>
        <v>1.2052611305478349</v>
      </c>
      <c r="G53" s="102">
        <f>Graphs!AU59</f>
        <v>1.1812176376648298</v>
      </c>
      <c r="H53" s="102">
        <f>Graphs!BC59</f>
        <v>1.1626733921815866</v>
      </c>
      <c r="I53" s="102">
        <f>Graphs!BK59</f>
        <v>-8.5200733394318773E-2</v>
      </c>
      <c r="J53" s="102">
        <f>Graphs!BS59</f>
        <v>1.0819525501030047</v>
      </c>
      <c r="K53" s="102">
        <f>Graphs!CA59</f>
        <v>1.2391203225694751</v>
      </c>
      <c r="L53" s="102">
        <f>Graphs!CI59</f>
        <v>1.0335267195934501</v>
      </c>
      <c r="M53" s="22">
        <f>Graphs!CQ59</f>
        <v>1.4313869878249559</v>
      </c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</row>
    <row r="54" spans="1:35" s="22" customFormat="1">
      <c r="A54" s="16">
        <v>2041</v>
      </c>
      <c r="B54" s="102">
        <f>Graphs!G60</f>
        <v>1.2638257527223045</v>
      </c>
      <c r="C54" s="102">
        <f>Graphs!O60</f>
        <v>0.91876952849132631</v>
      </c>
      <c r="D54" s="102">
        <f>Graphs!W60</f>
        <v>1.0558910532235151</v>
      </c>
      <c r="E54" s="102">
        <f>Graphs!AE60</f>
        <v>1.0286313672860272</v>
      </c>
      <c r="F54" s="102">
        <f>Graphs!AM60</f>
        <v>1.240359261324818</v>
      </c>
      <c r="G54" s="102">
        <f>Graphs!AU60</f>
        <v>1.1996429944269675</v>
      </c>
      <c r="H54" s="102">
        <f>Graphs!BC60</f>
        <v>1.1896595208070593</v>
      </c>
      <c r="I54" s="102">
        <f>Graphs!BK60</f>
        <v>-9.3874872429741379E-2</v>
      </c>
      <c r="J54" s="102">
        <f>Graphs!BS60</f>
        <v>1.1078489212967222</v>
      </c>
      <c r="K54" s="102">
        <f>Graphs!CA60</f>
        <v>1.3157038409939685</v>
      </c>
      <c r="L54" s="102">
        <f>Graphs!CI60</f>
        <v>1.0413491145188074</v>
      </c>
      <c r="M54" s="22">
        <f>Graphs!CQ60</f>
        <v>1.4395677173719506</v>
      </c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</row>
    <row r="55" spans="1:35" s="22" customFormat="1">
      <c r="A55" s="16">
        <v>2042</v>
      </c>
      <c r="B55" s="102">
        <f>Graphs!G61</f>
        <v>1.2878099120606941</v>
      </c>
      <c r="C55" s="102">
        <f>Graphs!O61</f>
        <v>0.96296963999878293</v>
      </c>
      <c r="D55" s="102">
        <f>Graphs!W61</f>
        <v>1.0721622478407047</v>
      </c>
      <c r="E55" s="102">
        <f>Graphs!AE61</f>
        <v>1.0312342188574843</v>
      </c>
      <c r="F55" s="102">
        <f>Graphs!AM61</f>
        <v>1.2754573921018009</v>
      </c>
      <c r="G55" s="102">
        <f>Graphs!AU61</f>
        <v>1.2180683511891055</v>
      </c>
      <c r="H55" s="102">
        <f>Graphs!BC61</f>
        <v>1.2166456494325317</v>
      </c>
      <c r="I55" s="102">
        <f>Graphs!BK61</f>
        <v>-0.10254901146516399</v>
      </c>
      <c r="J55" s="102">
        <f>Graphs!BS61</f>
        <v>1.1337452924904396</v>
      </c>
      <c r="K55" s="102">
        <f>Graphs!CA61</f>
        <v>1.3922873594184619</v>
      </c>
      <c r="L55" s="102">
        <f>Graphs!CI61</f>
        <v>1.0491715094441645</v>
      </c>
      <c r="M55" s="22">
        <f>Graphs!CQ61</f>
        <v>1.4477484469189452</v>
      </c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</row>
    <row r="56" spans="1:35" s="22" customFormat="1">
      <c r="A56" s="16">
        <v>2043</v>
      </c>
      <c r="B56" s="102">
        <f>Graphs!G62</f>
        <v>1.3117940713990841</v>
      </c>
      <c r="C56" s="102">
        <f>Graphs!O62</f>
        <v>1.0071697515062394</v>
      </c>
      <c r="D56" s="102">
        <f>Graphs!W62</f>
        <v>1.0884334424578943</v>
      </c>
      <c r="E56" s="102">
        <f>Graphs!AE62</f>
        <v>1.0338370704289412</v>
      </c>
      <c r="F56" s="102">
        <f>Graphs!AM62</f>
        <v>1.3105555228787837</v>
      </c>
      <c r="G56" s="102">
        <f>Graphs!AU62</f>
        <v>1.2364937079512435</v>
      </c>
      <c r="H56" s="102">
        <f>Graphs!BC62</f>
        <v>1.2436317780580044</v>
      </c>
      <c r="I56" s="102">
        <f>Graphs!BK62</f>
        <v>-0.11122315050058659</v>
      </c>
      <c r="J56" s="102">
        <f>Graphs!BS62</f>
        <v>1.1596416636841573</v>
      </c>
      <c r="K56" s="102">
        <f>Graphs!CA62</f>
        <v>1.4688708778429553</v>
      </c>
      <c r="L56" s="102">
        <f>Graphs!CI62</f>
        <v>1.0569939043695218</v>
      </c>
      <c r="M56" s="22">
        <f>Graphs!CQ62</f>
        <v>1.4559291764659399</v>
      </c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</row>
    <row r="57" spans="1:35" s="22" customFormat="1">
      <c r="A57" s="16">
        <v>2044</v>
      </c>
      <c r="B57" s="102">
        <f>Graphs!G63</f>
        <v>1.3357782307374737</v>
      </c>
      <c r="C57" s="102">
        <f>Graphs!O63</f>
        <v>1.0513698630136961</v>
      </c>
      <c r="D57" s="102">
        <f>Graphs!W63</f>
        <v>1.1047046370750839</v>
      </c>
      <c r="E57" s="102">
        <f>Graphs!AE63</f>
        <v>1.0364399220003984</v>
      </c>
      <c r="F57" s="102">
        <f>Graphs!AM63</f>
        <v>1.3456536536557668</v>
      </c>
      <c r="G57" s="102">
        <f>Graphs!AU63</f>
        <v>1.2549190647133814</v>
      </c>
      <c r="H57" s="102">
        <f>Graphs!BC63</f>
        <v>1.2706179066834771</v>
      </c>
      <c r="I57" s="102">
        <f>Graphs!BK63</f>
        <v>-0.11989728953600921</v>
      </c>
      <c r="J57" s="102">
        <f>Graphs!BS63</f>
        <v>1.1855380348778748</v>
      </c>
      <c r="K57" s="102">
        <f>Graphs!CA63</f>
        <v>1.5454543962674487</v>
      </c>
      <c r="L57" s="102">
        <f>Graphs!CI63</f>
        <v>1.0648162992948791</v>
      </c>
      <c r="M57" s="22">
        <f>Graphs!CQ63</f>
        <v>1.4641099060129346</v>
      </c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</row>
    <row r="58" spans="1:35" s="22" customFormat="1">
      <c r="A58" s="16">
        <v>2045</v>
      </c>
      <c r="B58" s="102">
        <f>Graphs!G64</f>
        <v>1.3597623900758637</v>
      </c>
      <c r="C58" s="102">
        <f>Graphs!O64</f>
        <v>1.0513698630136985</v>
      </c>
      <c r="D58" s="102">
        <f>Graphs!W64</f>
        <v>1.1209758316922735</v>
      </c>
      <c r="E58" s="102">
        <f>Graphs!AE64</f>
        <v>1.0390427735718555</v>
      </c>
      <c r="F58" s="102">
        <f>Graphs!AM64</f>
        <v>1.3807517844327424</v>
      </c>
      <c r="G58" s="102">
        <f>Graphs!AU64</f>
        <v>1.2733444214755198</v>
      </c>
      <c r="H58" s="102">
        <f>Graphs!BC64</f>
        <v>1.297604035308952</v>
      </c>
      <c r="I58" s="102">
        <f>Graphs!BK64</f>
        <v>-0.12857142857142856</v>
      </c>
      <c r="J58" s="102">
        <f>Graphs!BS64</f>
        <v>1.2114344060715947</v>
      </c>
      <c r="K58" s="102">
        <f>Graphs!CA64</f>
        <v>1.622037914691943</v>
      </c>
      <c r="L58" s="102">
        <f>Graphs!CI64</f>
        <v>1.0726386942202351</v>
      </c>
      <c r="M58" s="22">
        <f>Graphs!CQ64</f>
        <v>1.4722906355599292</v>
      </c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100"/>
      <c r="AF58" s="100"/>
      <c r="AG58" s="100"/>
      <c r="AH58" s="100"/>
      <c r="AI58" s="100"/>
    </row>
    <row r="59" spans="1:35" s="22" customFormat="1">
      <c r="A59" s="16"/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  <c r="AI59" s="100"/>
    </row>
    <row r="60" spans="1:35" s="22" customFormat="1">
      <c r="A60" s="15"/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100"/>
      <c r="AI60" s="100"/>
    </row>
    <row r="61" spans="1:35" s="22" customFormat="1">
      <c r="A61" s="15"/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  <c r="AB61" s="100"/>
      <c r="AC61" s="100"/>
      <c r="AD61" s="100"/>
      <c r="AE61" s="100"/>
      <c r="AF61" s="100"/>
      <c r="AG61" s="100"/>
      <c r="AH61" s="100"/>
      <c r="AI61" s="100"/>
    </row>
    <row r="62" spans="1:35" s="22" customFormat="1">
      <c r="A62" s="15"/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</row>
    <row r="63" spans="1:35" s="22" customFormat="1">
      <c r="A63" s="15"/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  <c r="AC63" s="100"/>
      <c r="AD63" s="100"/>
      <c r="AE63" s="100"/>
      <c r="AF63" s="100"/>
      <c r="AG63" s="100"/>
      <c r="AH63" s="100"/>
      <c r="AI63" s="100"/>
    </row>
    <row r="64" spans="1:35" s="22" customFormat="1">
      <c r="A64" s="15"/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</row>
    <row r="65" spans="1:35" s="22" customFormat="1">
      <c r="A65" s="15"/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</row>
    <row r="66" spans="1:35" s="26" customFormat="1">
      <c r="A66" s="23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</row>
    <row r="67" spans="1:35" s="13" customFormat="1">
      <c r="A67" s="16"/>
      <c r="B67" s="103"/>
      <c r="C67" s="102"/>
      <c r="D67" s="103"/>
      <c r="E67" s="103"/>
      <c r="F67" s="103"/>
      <c r="G67" s="103"/>
      <c r="H67" s="103"/>
      <c r="I67" s="103"/>
      <c r="J67" s="103"/>
      <c r="K67" s="103"/>
      <c r="L67" s="103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</row>
    <row r="68" spans="1:35" s="20" customFormat="1">
      <c r="A68" s="16"/>
      <c r="B68" s="103"/>
      <c r="C68" s="102"/>
      <c r="D68" s="103"/>
      <c r="E68" s="103"/>
      <c r="F68" s="103"/>
      <c r="G68" s="103"/>
      <c r="H68" s="103"/>
      <c r="I68" s="103"/>
      <c r="J68" s="103"/>
      <c r="K68" s="103"/>
      <c r="L68" s="103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</row>
    <row r="69" spans="1:35" s="13" customFormat="1">
      <c r="A69" s="16"/>
      <c r="B69" s="103"/>
      <c r="C69" s="102"/>
      <c r="D69" s="103"/>
      <c r="E69" s="103"/>
      <c r="F69" s="103"/>
      <c r="G69" s="103"/>
      <c r="H69" s="103"/>
      <c r="I69" s="103"/>
      <c r="J69" s="103"/>
      <c r="K69" s="103"/>
      <c r="L69" s="103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</row>
    <row r="70" spans="1:35" s="13" customFormat="1">
      <c r="A70" s="17"/>
      <c r="B70" s="103"/>
      <c r="C70" s="102"/>
      <c r="D70" s="103"/>
      <c r="E70" s="103"/>
      <c r="F70" s="103"/>
      <c r="G70" s="103"/>
      <c r="H70" s="103"/>
      <c r="I70" s="103"/>
      <c r="J70" s="103"/>
      <c r="K70" s="103"/>
      <c r="L70" s="103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</row>
    <row r="71" spans="1:35" s="13" customFormat="1">
      <c r="A71" s="16">
        <v>1990</v>
      </c>
      <c r="B71" s="103">
        <f>B$2*B3</f>
        <v>9.6503003150310711</v>
      </c>
      <c r="C71" s="103">
        <f t="shared" ref="C71:M71" si="0">C$2*C3</f>
        <v>34.288356164383565</v>
      </c>
      <c r="D71" s="103">
        <f t="shared" si="0"/>
        <v>56.57291944992982</v>
      </c>
      <c r="E71" s="103">
        <f t="shared" si="0"/>
        <v>0</v>
      </c>
      <c r="F71" s="103">
        <f t="shared" si="0"/>
        <v>0</v>
      </c>
      <c r="G71" s="103">
        <f t="shared" si="0"/>
        <v>0</v>
      </c>
      <c r="H71" s="103">
        <f t="shared" si="0"/>
        <v>0</v>
      </c>
      <c r="I71" s="103">
        <f t="shared" si="0"/>
        <v>76.400000000000006</v>
      </c>
      <c r="J71" s="103">
        <f t="shared" si="0"/>
        <v>0</v>
      </c>
      <c r="K71" s="103">
        <f t="shared" si="0"/>
        <v>33.84478672985783</v>
      </c>
      <c r="L71" s="103">
        <f t="shared" si="0"/>
        <v>-3.2347990768051278E-4</v>
      </c>
      <c r="M71" s="103">
        <f t="shared" si="0"/>
        <v>60.603638438716715</v>
      </c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</row>
    <row r="72" spans="1:35" s="13" customFormat="1">
      <c r="A72" s="16">
        <v>1991</v>
      </c>
      <c r="B72" s="103">
        <f t="shared" ref="B72:M72" si="1">B$2*B4</f>
        <v>10.480792927919012</v>
      </c>
      <c r="C72" s="103">
        <f t="shared" si="1"/>
        <v>60.137671232876698</v>
      </c>
      <c r="D72" s="103">
        <f t="shared" si="1"/>
        <v>62.618673040284911</v>
      </c>
      <c r="E72" s="103">
        <f t="shared" si="1"/>
        <v>0.40424165643367982</v>
      </c>
      <c r="F72" s="103">
        <f t="shared" si="1"/>
        <v>0.84805038839572155</v>
      </c>
      <c r="G72" s="103">
        <f t="shared" si="1"/>
        <v>2.5271030037676194</v>
      </c>
      <c r="H72" s="103">
        <f t="shared" si="1"/>
        <v>0.7978142076502639</v>
      </c>
      <c r="I72" s="103">
        <f t="shared" si="1"/>
        <v>75.30857142857144</v>
      </c>
      <c r="J72" s="103">
        <f t="shared" si="1"/>
        <v>2.3606250809463298</v>
      </c>
      <c r="K72" s="103">
        <f t="shared" si="1"/>
        <v>25.254739336492896</v>
      </c>
      <c r="L72" s="103">
        <f t="shared" si="1"/>
        <v>2.1158119843103972E-2</v>
      </c>
      <c r="M72" s="103">
        <f t="shared" si="1"/>
        <v>59.376352403374455</v>
      </c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</row>
    <row r="73" spans="1:35" s="13" customFormat="1">
      <c r="A73" s="16">
        <v>1992</v>
      </c>
      <c r="B73" s="103">
        <f t="shared" ref="B73:M73" si="2">B$2*B5</f>
        <v>11.330471493179203</v>
      </c>
      <c r="C73" s="103">
        <f t="shared" si="2"/>
        <v>45.185616438356163</v>
      </c>
      <c r="D73" s="103">
        <f t="shared" si="2"/>
        <v>61.079274397074926</v>
      </c>
      <c r="E73" s="103">
        <f t="shared" si="2"/>
        <v>2.2233291103852104</v>
      </c>
      <c r="F73" s="103">
        <f t="shared" si="2"/>
        <v>1.5425795853439848</v>
      </c>
      <c r="G73" s="103">
        <f t="shared" si="2"/>
        <v>5.0542060075352584</v>
      </c>
      <c r="H73" s="103">
        <f t="shared" si="2"/>
        <v>1.5956284153005278</v>
      </c>
      <c r="I73" s="103">
        <f t="shared" si="2"/>
        <v>74.217142857142861</v>
      </c>
      <c r="J73" s="103">
        <f t="shared" si="2"/>
        <v>4.2392296366877851</v>
      </c>
      <c r="K73" s="103">
        <f t="shared" si="2"/>
        <v>31.697274881516595</v>
      </c>
      <c r="L73" s="103">
        <f t="shared" si="2"/>
        <v>5.4287013191834606E-2</v>
      </c>
      <c r="M73" s="103">
        <f t="shared" si="2"/>
        <v>58.246736310750592</v>
      </c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</row>
    <row r="74" spans="1:35" s="13" customFormat="1">
      <c r="A74" s="16">
        <v>1993</v>
      </c>
      <c r="B74" s="103">
        <f t="shared" ref="B74:M74" si="3">B$2*B6</f>
        <v>12.198376859426368</v>
      </c>
      <c r="C74" s="103">
        <f t="shared" si="3"/>
        <v>66.599999999999994</v>
      </c>
      <c r="D74" s="103">
        <f t="shared" si="3"/>
        <v>58.548266621879414</v>
      </c>
      <c r="E74" s="103">
        <f t="shared" si="3"/>
        <v>3.840295736119915</v>
      </c>
      <c r="F74" s="103">
        <f t="shared" si="3"/>
        <v>2.0664839365757781</v>
      </c>
      <c r="G74" s="103">
        <f t="shared" si="3"/>
        <v>7.5813090113023431</v>
      </c>
      <c r="H74" s="103">
        <f t="shared" si="3"/>
        <v>2.3934426229507912</v>
      </c>
      <c r="I74" s="103">
        <f t="shared" si="3"/>
        <v>73.671428571428578</v>
      </c>
      <c r="J74" s="103">
        <f t="shared" si="3"/>
        <v>6.0388950182355021</v>
      </c>
      <c r="K74" s="103">
        <f t="shared" si="3"/>
        <v>44.582345971563988</v>
      </c>
      <c r="L74" s="103">
        <f t="shared" si="3"/>
        <v>9.2691335106499892E-2</v>
      </c>
      <c r="M74" s="103">
        <f t="shared" si="3"/>
        <v>57.21480431117422</v>
      </c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</row>
    <row r="75" spans="1:35" s="13" customFormat="1">
      <c r="A75" s="16">
        <v>1994</v>
      </c>
      <c r="B75" s="103">
        <f t="shared" ref="B75:M75" si="4">B$2*B7</f>
        <v>11.960294596358063</v>
      </c>
      <c r="C75" s="103">
        <f t="shared" si="4"/>
        <v>33.528082191780811</v>
      </c>
      <c r="D75" s="103">
        <f t="shared" si="4"/>
        <v>56.136686262063598</v>
      </c>
      <c r="E75" s="103">
        <f t="shared" si="4"/>
        <v>6.0636248465051112</v>
      </c>
      <c r="F75" s="103">
        <f t="shared" si="4"/>
        <v>2.9982779870436134</v>
      </c>
      <c r="G75" s="103">
        <f t="shared" si="4"/>
        <v>10.108412015069963</v>
      </c>
      <c r="H75" s="103">
        <f t="shared" si="4"/>
        <v>3.1912568306010773</v>
      </c>
      <c r="I75" s="103">
        <f t="shared" si="4"/>
        <v>72.034285714285716</v>
      </c>
      <c r="J75" s="103">
        <f t="shared" si="4"/>
        <v>7.8167774286376437</v>
      </c>
      <c r="K75" s="103">
        <f t="shared" si="4"/>
        <v>35.992298578199062</v>
      </c>
      <c r="L75" s="103">
        <f t="shared" si="4"/>
        <v>0.2225317838833526</v>
      </c>
      <c r="M75" s="103">
        <f t="shared" si="4"/>
        <v>56.280569331387653</v>
      </c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</row>
    <row r="76" spans="1:35" s="13" customFormat="1">
      <c r="A76" s="16">
        <v>1995</v>
      </c>
      <c r="B76" s="103">
        <f t="shared" ref="B76:M76" si="5">B$2*B8</f>
        <v>12.525386454111471</v>
      </c>
      <c r="C76" s="103">
        <f t="shared" si="5"/>
        <v>27.445890410958892</v>
      </c>
      <c r="D76" s="103">
        <f t="shared" si="5"/>
        <v>54.820286935505372</v>
      </c>
      <c r="E76" s="103">
        <f t="shared" si="5"/>
        <v>9.9039205826250196</v>
      </c>
      <c r="F76" s="103">
        <f t="shared" si="5"/>
        <v>3.852356108380754</v>
      </c>
      <c r="G76" s="103">
        <f t="shared" si="5"/>
        <v>12.635515018837582</v>
      </c>
      <c r="H76" s="103">
        <f t="shared" si="5"/>
        <v>3.9890710382516463</v>
      </c>
      <c r="I76" s="103">
        <f t="shared" si="5"/>
        <v>70.397142857142853</v>
      </c>
      <c r="J76" s="103">
        <f t="shared" si="5"/>
        <v>9.5383710994444186</v>
      </c>
      <c r="K76" s="103">
        <f t="shared" si="5"/>
        <v>48.877369668246445</v>
      </c>
      <c r="L76" s="103">
        <f t="shared" si="5"/>
        <v>0.45320038499188764</v>
      </c>
      <c r="M76" s="103">
        <f t="shared" si="5"/>
        <v>55.444043074245741</v>
      </c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</row>
    <row r="77" spans="1:35" s="13" customFormat="1">
      <c r="A77" s="16">
        <v>1996</v>
      </c>
      <c r="B77" s="103">
        <f t="shared" ref="B77:M77" si="6">B$2*B9</f>
        <v>13.634562816555711</v>
      </c>
      <c r="C77" s="103">
        <f t="shared" si="6"/>
        <v>40.940753424657508</v>
      </c>
      <c r="D77" s="103">
        <f t="shared" si="6"/>
        <v>54.116999518820009</v>
      </c>
      <c r="E77" s="103">
        <f t="shared" si="6"/>
        <v>13.137853834094416</v>
      </c>
      <c r="F77" s="103">
        <f t="shared" si="6"/>
        <v>5.1539650471803</v>
      </c>
      <c r="G77" s="103">
        <f t="shared" si="6"/>
        <v>15.162618022605201</v>
      </c>
      <c r="H77" s="103">
        <f t="shared" si="6"/>
        <v>4.7868852459016056</v>
      </c>
      <c r="I77" s="103">
        <f t="shared" si="6"/>
        <v>69.305714285714288</v>
      </c>
      <c r="J77" s="103">
        <f t="shared" si="6"/>
        <v>11.283868207613232</v>
      </c>
      <c r="K77" s="103">
        <f t="shared" si="6"/>
        <v>51.024881516587676</v>
      </c>
      <c r="L77" s="103">
        <f t="shared" si="6"/>
        <v>0.9137479373565609</v>
      </c>
      <c r="M77" s="103">
        <f t="shared" si="6"/>
        <v>51.77621832031781</v>
      </c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</row>
    <row r="78" spans="1:35" s="13" customFormat="1">
      <c r="A78" s="16">
        <v>1997</v>
      </c>
      <c r="B78" s="103">
        <f t="shared" ref="B78:M78" si="7">B$2*B10</f>
        <v>14.881348773831304</v>
      </c>
      <c r="C78" s="103">
        <f t="shared" si="7"/>
        <v>38.089726027397262</v>
      </c>
      <c r="D78" s="103">
        <f t="shared" si="7"/>
        <v>54.085375040179947</v>
      </c>
      <c r="E78" s="103">
        <f t="shared" si="7"/>
        <v>13.339974662311249</v>
      </c>
      <c r="F78" s="103">
        <f t="shared" si="7"/>
        <v>6.4593152327433003</v>
      </c>
      <c r="G78" s="103">
        <f t="shared" si="7"/>
        <v>17.689721026372293</v>
      </c>
      <c r="H78" s="103">
        <f t="shared" si="7"/>
        <v>5.5846994535518908</v>
      </c>
      <c r="I78" s="103">
        <f t="shared" si="7"/>
        <v>68.214285714285722</v>
      </c>
      <c r="J78" s="103">
        <f t="shared" si="7"/>
        <v>19.843644147607982</v>
      </c>
      <c r="K78" s="103">
        <f t="shared" si="7"/>
        <v>55.31990521327014</v>
      </c>
      <c r="L78" s="103">
        <f t="shared" si="7"/>
        <v>1.4273978862955603</v>
      </c>
      <c r="M78" s="103">
        <f t="shared" si="7"/>
        <v>50.881851476062884</v>
      </c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</row>
    <row r="79" spans="1:35" s="13" customFormat="1">
      <c r="A79" s="16">
        <v>1998</v>
      </c>
      <c r="B79" s="103">
        <f t="shared" ref="B79:M79" si="8">B$2*B11</f>
        <v>15.744954839033266</v>
      </c>
      <c r="C79" s="103">
        <f t="shared" si="8"/>
        <v>20.793493150684977</v>
      </c>
      <c r="D79" s="103">
        <f t="shared" si="8"/>
        <v>52.632202904306148</v>
      </c>
      <c r="E79" s="103">
        <f t="shared" si="8"/>
        <v>12.733612177660742</v>
      </c>
      <c r="F79" s="103">
        <f t="shared" si="8"/>
        <v>7.5737310442695147</v>
      </c>
      <c r="G79" s="103">
        <f t="shared" si="8"/>
        <v>20.216824030139914</v>
      </c>
      <c r="H79" s="103">
        <f t="shared" si="8"/>
        <v>6.3825136612021547</v>
      </c>
      <c r="I79" s="103">
        <f t="shared" si="8"/>
        <v>66.031428571428577</v>
      </c>
      <c r="J79" s="103">
        <f t="shared" si="8"/>
        <v>24.802643552086767</v>
      </c>
      <c r="K79" s="103">
        <f t="shared" si="8"/>
        <v>53.172393364928908</v>
      </c>
      <c r="L79" s="103">
        <f t="shared" si="8"/>
        <v>2.2142566203154495</v>
      </c>
      <c r="M79" s="103">
        <f t="shared" si="8"/>
        <v>51.50812951679827</v>
      </c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</row>
    <row r="80" spans="1:35" s="13" customFormat="1">
      <c r="A80" s="16">
        <v>1999</v>
      </c>
      <c r="B80" s="103">
        <f t="shared" ref="B80:M80" si="9">B$2*B12</f>
        <v>16.970612397983128</v>
      </c>
      <c r="C80" s="103">
        <f t="shared" si="9"/>
        <v>12.240410958904102</v>
      </c>
      <c r="D80" s="103">
        <f t="shared" si="9"/>
        <v>51.569434865719295</v>
      </c>
      <c r="E80" s="103">
        <f t="shared" si="9"/>
        <v>14.956941288045945</v>
      </c>
      <c r="F80" s="103">
        <f t="shared" si="9"/>
        <v>8.5236977019020266</v>
      </c>
      <c r="G80" s="103">
        <f t="shared" si="9"/>
        <v>22.743927033907546</v>
      </c>
      <c r="H80" s="103">
        <f t="shared" si="9"/>
        <v>7.1803278688524186</v>
      </c>
      <c r="I80" s="103">
        <f t="shared" si="9"/>
        <v>64.394285714285715</v>
      </c>
      <c r="J80" s="103">
        <f t="shared" si="9"/>
        <v>26.248383844941376</v>
      </c>
      <c r="K80" s="103">
        <f t="shared" si="9"/>
        <v>53.172393364928908</v>
      </c>
      <c r="L80" s="103">
        <f t="shared" si="9"/>
        <v>3.2856390091418155</v>
      </c>
      <c r="M80" s="103">
        <f t="shared" si="9"/>
        <v>56.022565142520484</v>
      </c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</row>
    <row r="81" spans="1:35" s="13" customFormat="1">
      <c r="A81" s="16">
        <v>2000</v>
      </c>
      <c r="B81" s="103">
        <f t="shared" ref="B81:M81" si="10">B$2*B13</f>
        <v>18.674557159665735</v>
      </c>
      <c r="C81" s="103">
        <f t="shared" si="10"/>
        <v>37.17739726027397</v>
      </c>
      <c r="D81" s="103">
        <f t="shared" si="10"/>
        <v>53.464895456447074</v>
      </c>
      <c r="E81" s="103">
        <f t="shared" si="10"/>
        <v>16.978149570214317</v>
      </c>
      <c r="F81" s="103">
        <f t="shared" si="10"/>
        <v>9.6936881648507711</v>
      </c>
      <c r="G81" s="103">
        <f t="shared" si="10"/>
        <v>25.271030037675164</v>
      </c>
      <c r="H81" s="103">
        <f t="shared" si="10"/>
        <v>7.9683644613273099</v>
      </c>
      <c r="I81" s="103">
        <f t="shared" si="10"/>
        <v>63.30285714285715</v>
      </c>
      <c r="J81" s="103">
        <f t="shared" si="10"/>
        <v>26.779689145569034</v>
      </c>
      <c r="K81" s="103">
        <f t="shared" si="10"/>
        <v>57.467417061611371</v>
      </c>
      <c r="L81" s="103">
        <f t="shared" si="10"/>
        <v>4.7949030809847555</v>
      </c>
      <c r="M81" s="103">
        <f t="shared" si="10"/>
        <v>55.955493834164322</v>
      </c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</row>
    <row r="82" spans="1:35" s="13" customFormat="1">
      <c r="A82" s="16">
        <v>2001</v>
      </c>
      <c r="B82" s="103">
        <f t="shared" ref="B82:M82" si="11">B$2*B14</f>
        <v>19.412529771740466</v>
      </c>
      <c r="C82" s="103">
        <f t="shared" si="11"/>
        <v>15.281506849315049</v>
      </c>
      <c r="D82" s="103">
        <f t="shared" si="11"/>
        <v>52.641595287094653</v>
      </c>
      <c r="E82" s="103">
        <f t="shared" si="11"/>
        <v>18.797237024165852</v>
      </c>
      <c r="F82" s="103">
        <f t="shared" si="11"/>
        <v>10.942933746621224</v>
      </c>
      <c r="G82" s="103">
        <f t="shared" si="11"/>
        <v>32.23658908073039</v>
      </c>
      <c r="H82" s="103">
        <f t="shared" si="11"/>
        <v>8.7903221427909202</v>
      </c>
      <c r="I82" s="103">
        <f t="shared" si="11"/>
        <v>62.211428571428577</v>
      </c>
      <c r="J82" s="103">
        <f t="shared" si="11"/>
        <v>28.11857079236383</v>
      </c>
      <c r="K82" s="103">
        <f t="shared" si="11"/>
        <v>55.31990521327014</v>
      </c>
      <c r="L82" s="103">
        <f t="shared" si="11"/>
        <v>5.7455296983187836</v>
      </c>
      <c r="M82" s="103">
        <f t="shared" si="11"/>
        <v>56.785981501462082</v>
      </c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</row>
    <row r="83" spans="1:35" s="13" customFormat="1">
      <c r="A83" s="16">
        <v>2002</v>
      </c>
      <c r="B83" s="103">
        <f t="shared" ref="B83:M83" si="12">B$2*B15</f>
        <v>20.075834846005755</v>
      </c>
      <c r="C83" s="103">
        <f t="shared" si="12"/>
        <v>29.726712328767118</v>
      </c>
      <c r="D83" s="103">
        <f t="shared" si="12"/>
        <v>50.577052104229551</v>
      </c>
      <c r="E83" s="103">
        <f t="shared" si="12"/>
        <v>21.222686962767899</v>
      </c>
      <c r="F83" s="103">
        <f t="shared" si="12"/>
        <v>12.081848696114177</v>
      </c>
      <c r="G83" s="103">
        <f t="shared" si="12"/>
        <v>32.23658908073039</v>
      </c>
      <c r="H83" s="103">
        <f t="shared" si="12"/>
        <v>10.46284242686251</v>
      </c>
      <c r="I83" s="103">
        <f t="shared" si="12"/>
        <v>60.574285714285715</v>
      </c>
      <c r="J83" s="103">
        <f t="shared" si="12"/>
        <v>29.811184758195878</v>
      </c>
      <c r="K83" s="103">
        <f t="shared" si="12"/>
        <v>68.204976303317537</v>
      </c>
      <c r="L83" s="103">
        <f t="shared" si="12"/>
        <v>7.5168772529497083</v>
      </c>
      <c r="M83" s="103">
        <f t="shared" si="12"/>
        <v>53.761590728029972</v>
      </c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</row>
    <row r="84" spans="1:35" s="13" customFormat="1">
      <c r="A84" s="16">
        <v>2003</v>
      </c>
      <c r="B84" s="103">
        <f t="shared" ref="B84:M84" si="13">B$2*B16</f>
        <v>21.391014743243272</v>
      </c>
      <c r="C84" s="103">
        <f t="shared" si="13"/>
        <v>34.921917808219199</v>
      </c>
      <c r="D84" s="103">
        <f t="shared" si="13"/>
        <v>49.731567375042914</v>
      </c>
      <c r="E84" s="103">
        <f t="shared" si="13"/>
        <v>23.243895244936265</v>
      </c>
      <c r="F84" s="103">
        <f t="shared" si="13"/>
        <v>13.253940711899281</v>
      </c>
      <c r="G84" s="103">
        <f t="shared" si="13"/>
        <v>31.698415640317531</v>
      </c>
      <c r="H84" s="103">
        <f t="shared" si="13"/>
        <v>11.34329272582446</v>
      </c>
      <c r="I84" s="103">
        <f t="shared" si="13"/>
        <v>58.937142857142867</v>
      </c>
      <c r="J84" s="103">
        <f t="shared" si="13"/>
        <v>32.038895161226137</v>
      </c>
      <c r="K84" s="103">
        <f t="shared" si="13"/>
        <v>68.204976303317537</v>
      </c>
      <c r="L84" s="103">
        <f t="shared" si="13"/>
        <v>8.7230267071969685</v>
      </c>
      <c r="M84" s="103">
        <f t="shared" si="13"/>
        <v>55.576108829687897</v>
      </c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</row>
    <row r="85" spans="1:35" s="13" customFormat="1">
      <c r="A85" s="16">
        <v>2004</v>
      </c>
      <c r="B85" s="103">
        <f t="shared" ref="B85:M85" si="14">B$2*B17</f>
        <v>23.45532778624532</v>
      </c>
      <c r="C85" s="103">
        <f t="shared" si="14"/>
        <v>36.822602739725966</v>
      </c>
      <c r="D85" s="103">
        <f t="shared" si="14"/>
        <v>51.267418222104453</v>
      </c>
      <c r="E85" s="103">
        <f t="shared" si="14"/>
        <v>26.882070152839336</v>
      </c>
      <c r="F85" s="103">
        <f t="shared" si="14"/>
        <v>14.74920888074003</v>
      </c>
      <c r="G85" s="103">
        <f t="shared" si="14"/>
        <v>30.083895319078955</v>
      </c>
      <c r="H85" s="103">
        <f t="shared" si="14"/>
        <v>12.229819914376304</v>
      </c>
      <c r="I85" s="103">
        <f t="shared" si="14"/>
        <v>57.300000000000004</v>
      </c>
      <c r="J85" s="103">
        <f t="shared" si="14"/>
        <v>33.807621012961597</v>
      </c>
      <c r="K85" s="103">
        <f t="shared" si="14"/>
        <v>68.204976303317537</v>
      </c>
      <c r="L85" s="103">
        <f t="shared" si="14"/>
        <v>10.07771487749363</v>
      </c>
      <c r="M85" s="103">
        <f t="shared" si="14"/>
        <v>52.434846205567702</v>
      </c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</row>
    <row r="86" spans="1:35" s="13" customFormat="1">
      <c r="A86" s="16">
        <v>2005</v>
      </c>
      <c r="B86" s="103">
        <f t="shared" ref="B86:M86" si="15">B$2*B18</f>
        <v>25.234030431568186</v>
      </c>
      <c r="C86" s="103">
        <f t="shared" si="15"/>
        <v>28.314774951076281</v>
      </c>
      <c r="D86" s="103">
        <f t="shared" si="15"/>
        <v>52.244574550536953</v>
      </c>
      <c r="E86" s="103">
        <f t="shared" si="15"/>
        <v>30.722365888959239</v>
      </c>
      <c r="F86" s="103">
        <f t="shared" si="15"/>
        <v>15.975428644979853</v>
      </c>
      <c r="G86" s="103">
        <f t="shared" si="15"/>
        <v>27.393028117014648</v>
      </c>
      <c r="H86" s="103">
        <f t="shared" si="15"/>
        <v>13.088002548618537</v>
      </c>
      <c r="I86" s="103">
        <f t="shared" si="15"/>
        <v>56.208571428571439</v>
      </c>
      <c r="J86" s="103">
        <f t="shared" si="15"/>
        <v>33.453760180820773</v>
      </c>
      <c r="K86" s="103">
        <f t="shared" si="15"/>
        <v>68.204976303317537</v>
      </c>
      <c r="L86" s="103">
        <f t="shared" si="15"/>
        <v>12.159298533556598</v>
      </c>
      <c r="M86" s="103">
        <f t="shared" si="15"/>
        <v>51.232807572468424</v>
      </c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</row>
    <row r="87" spans="1:35" s="13" customFormat="1">
      <c r="A87" s="16">
        <v>2006</v>
      </c>
      <c r="B87" s="103">
        <f t="shared" ref="B87:M87" si="16">B$2*B19</f>
        <v>27.682240647275613</v>
      </c>
      <c r="C87" s="103">
        <f t="shared" si="16"/>
        <v>38.596575342465727</v>
      </c>
      <c r="D87" s="103">
        <f t="shared" si="16"/>
        <v>54.7534072178873</v>
      </c>
      <c r="E87" s="103">
        <f t="shared" si="16"/>
        <v>32.137211686477094</v>
      </c>
      <c r="F87" s="103">
        <f t="shared" si="16"/>
        <v>17.542462474679379</v>
      </c>
      <c r="G87" s="103">
        <f t="shared" si="16"/>
        <v>23.087640593711754</v>
      </c>
      <c r="H87" s="103">
        <f t="shared" si="16"/>
        <v>13.992161987469153</v>
      </c>
      <c r="I87" s="103">
        <f t="shared" si="16"/>
        <v>54.571428571428577</v>
      </c>
      <c r="J87" s="103">
        <f t="shared" si="16"/>
        <v>34.572627393395912</v>
      </c>
      <c r="K87" s="103">
        <f t="shared" si="16"/>
        <v>68.204976303317537</v>
      </c>
      <c r="L87" s="103">
        <f t="shared" si="16"/>
        <v>12.876648002139012</v>
      </c>
      <c r="M87" s="103">
        <f t="shared" si="16"/>
        <v>51.828378672134392</v>
      </c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</row>
    <row r="88" spans="1:35" s="13" customFormat="1">
      <c r="A88" s="16">
        <v>2007</v>
      </c>
      <c r="B88" s="103">
        <f t="shared" ref="B88:M88" si="17">B$2*B20</f>
        <v>29.894221437377031</v>
      </c>
      <c r="C88" s="103">
        <f t="shared" si="17"/>
        <v>42.651369863013677</v>
      </c>
      <c r="D88" s="103">
        <f t="shared" si="17"/>
        <v>56.791189004776363</v>
      </c>
      <c r="E88" s="103">
        <f t="shared" si="17"/>
        <v>34.562661625079137</v>
      </c>
      <c r="F88" s="103">
        <f t="shared" si="17"/>
        <v>19.050998108232644</v>
      </c>
      <c r="G88" s="103">
        <f t="shared" si="17"/>
        <v>18.78225307040886</v>
      </c>
      <c r="H88" s="103">
        <f t="shared" si="17"/>
        <v>14.873793858084492</v>
      </c>
      <c r="I88" s="103">
        <f t="shared" si="17"/>
        <v>52.934285714285714</v>
      </c>
      <c r="J88" s="103">
        <f t="shared" si="17"/>
        <v>35.797068120989259</v>
      </c>
      <c r="K88" s="103">
        <f t="shared" si="17"/>
        <v>63.909952606635073</v>
      </c>
      <c r="L88" s="103">
        <f t="shared" si="17"/>
        <v>15.028696407886256</v>
      </c>
      <c r="M88" s="103">
        <f t="shared" si="17"/>
        <v>49.645014944610978</v>
      </c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</row>
    <row r="89" spans="1:35" s="13" customFormat="1">
      <c r="A89" s="16">
        <v>2008</v>
      </c>
      <c r="B89" s="103">
        <f t="shared" ref="B89:M89" si="18">B$2*B21</f>
        <v>30.370029868492921</v>
      </c>
      <c r="C89" s="103">
        <f t="shared" si="18"/>
        <v>48.885616438356202</v>
      </c>
      <c r="D89" s="103">
        <f t="shared" si="18"/>
        <v>56.853239381115628</v>
      </c>
      <c r="E89" s="103">
        <f t="shared" si="18"/>
        <v>35.977507422597</v>
      </c>
      <c r="F89" s="103">
        <f t="shared" si="18"/>
        <v>20.46095445289</v>
      </c>
      <c r="G89" s="103">
        <f t="shared" si="18"/>
        <v>16.091385868344553</v>
      </c>
      <c r="H89" s="103">
        <f t="shared" si="18"/>
        <v>15.741806114414631</v>
      </c>
      <c r="I89" s="103">
        <f t="shared" si="18"/>
        <v>51.297142857142859</v>
      </c>
      <c r="J89" s="103">
        <f t="shared" si="18"/>
        <v>37.999397185960085</v>
      </c>
      <c r="K89" s="103">
        <f t="shared" si="18"/>
        <v>57.467417061611371</v>
      </c>
      <c r="L89" s="103">
        <f t="shared" si="18"/>
        <v>16.463395345051087</v>
      </c>
      <c r="M89" s="103">
        <f t="shared" si="18"/>
        <v>53.152206243730085</v>
      </c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</row>
    <row r="90" spans="1:35" s="13" customFormat="1">
      <c r="A90" s="16">
        <v>2009</v>
      </c>
      <c r="B90" s="103">
        <f t="shared" ref="B90:M90" si="19">B$2*B22</f>
        <v>29.338757899244104</v>
      </c>
      <c r="C90" s="103">
        <f t="shared" si="19"/>
        <v>37.025342465753447</v>
      </c>
      <c r="D90" s="103">
        <f t="shared" si="19"/>
        <v>51.230361049414263</v>
      </c>
      <c r="E90" s="103">
        <f t="shared" si="19"/>
        <v>37.594474048331698</v>
      </c>
      <c r="F90" s="103">
        <f t="shared" si="19"/>
        <v>22.050664953507237</v>
      </c>
      <c r="G90" s="103">
        <f t="shared" si="19"/>
        <v>13.400518666280245</v>
      </c>
      <c r="H90" s="103">
        <f t="shared" si="19"/>
        <v>18.05413169659791</v>
      </c>
      <c r="I90" s="103">
        <f t="shared" si="19"/>
        <v>50.205714285714286</v>
      </c>
      <c r="J90" s="103">
        <f t="shared" si="19"/>
        <v>39.19363733409012</v>
      </c>
      <c r="K90" s="103">
        <f t="shared" si="19"/>
        <v>59.614928909952603</v>
      </c>
      <c r="L90" s="103">
        <f t="shared" si="19"/>
        <v>18.615443750798331</v>
      </c>
      <c r="M90" s="103">
        <f t="shared" si="19"/>
        <v>55.54103845524007</v>
      </c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</row>
    <row r="91" spans="1:35" s="13" customFormat="1">
      <c r="A91" s="16">
        <v>2010</v>
      </c>
      <c r="B91" s="103">
        <f t="shared" ref="B91:M91" si="20">B$2*B23</f>
        <v>31.701916999176699</v>
      </c>
      <c r="C91" s="103">
        <f t="shared" si="20"/>
        <v>47.973287671232853</v>
      </c>
      <c r="D91" s="103">
        <f t="shared" si="20"/>
        <v>52.209008111165666</v>
      </c>
      <c r="E91" s="103">
        <f t="shared" si="20"/>
        <v>40.828407299801093</v>
      </c>
      <c r="F91" s="103">
        <f t="shared" si="20"/>
        <v>23.471090702842844</v>
      </c>
      <c r="G91" s="103">
        <f t="shared" si="20"/>
        <v>11.785998345041667</v>
      </c>
      <c r="H91" s="103">
        <f t="shared" si="20"/>
        <v>20.34573372676741</v>
      </c>
      <c r="I91" s="103">
        <f t="shared" si="20"/>
        <v>48.022857142857148</v>
      </c>
      <c r="J91" s="103">
        <f t="shared" si="20"/>
        <v>40.870926112257763</v>
      </c>
      <c r="K91" s="103">
        <f t="shared" si="20"/>
        <v>72.5</v>
      </c>
      <c r="L91" s="103">
        <f t="shared" si="20"/>
        <v>20.767492156545572</v>
      </c>
      <c r="M91" s="103">
        <f t="shared" si="20"/>
        <v>54.575300555364514</v>
      </c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</row>
    <row r="92" spans="1:35" s="13" customFormat="1">
      <c r="A92" s="16">
        <v>2011</v>
      </c>
      <c r="B92" s="103">
        <f t="shared" ref="B92:M92" si="21">B$2*B24</f>
        <v>33.37543439936691</v>
      </c>
      <c r="C92" s="103">
        <f t="shared" si="21"/>
        <v>48.581506849315062</v>
      </c>
      <c r="D92" s="103">
        <f t="shared" si="21"/>
        <v>53.502558330589949</v>
      </c>
      <c r="E92" s="103">
        <f t="shared" si="21"/>
        <v>45.072944692354675</v>
      </c>
      <c r="F92" s="103">
        <f t="shared" si="21"/>
        <v>24.970835675680433</v>
      </c>
      <c r="G92" s="103">
        <f t="shared" si="21"/>
        <v>9.6333045833902187</v>
      </c>
      <c r="H92" s="103">
        <f t="shared" si="21"/>
        <v>22.92973574245449</v>
      </c>
      <c r="I92" s="103">
        <f t="shared" si="21"/>
        <v>46.931428571428576</v>
      </c>
      <c r="J92" s="103">
        <f t="shared" si="21"/>
        <v>41.974821548205064</v>
      </c>
      <c r="K92" s="103">
        <f t="shared" si="21"/>
        <v>59.614928909952603</v>
      </c>
      <c r="L92" s="103">
        <f t="shared" si="21"/>
        <v>22.919540562292816</v>
      </c>
      <c r="M92" s="103">
        <f t="shared" si="21"/>
        <v>53.722610344929009</v>
      </c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</row>
    <row r="93" spans="1:35" s="13" customFormat="1">
      <c r="A93" s="16">
        <v>2012</v>
      </c>
      <c r="B93" s="103">
        <f t="shared" ref="B93:M93" si="22">B$2*B25</f>
        <v>34.817142343310053</v>
      </c>
      <c r="C93" s="103">
        <f t="shared" si="22"/>
        <v>50.63424657534248</v>
      </c>
      <c r="D93" s="103">
        <f t="shared" si="22"/>
        <v>53.76115511250616</v>
      </c>
      <c r="E93" s="103">
        <f t="shared" si="22"/>
        <v>47.094152974523041</v>
      </c>
      <c r="F93" s="103">
        <f t="shared" si="22"/>
        <v>26.296831563868423</v>
      </c>
      <c r="G93" s="103">
        <f t="shared" si="22"/>
        <v>9.0951311429773583</v>
      </c>
      <c r="H93" s="103">
        <f t="shared" si="22"/>
        <v>25.630512377285232</v>
      </c>
      <c r="I93" s="103">
        <f t="shared" si="22"/>
        <v>45.294285714285721</v>
      </c>
      <c r="J93" s="103">
        <f t="shared" si="22"/>
        <v>43.852622897045833</v>
      </c>
      <c r="K93" s="103">
        <f t="shared" si="22"/>
        <v>68.204976303317537</v>
      </c>
      <c r="L93" s="103">
        <f t="shared" si="22"/>
        <v>25.071588968040061</v>
      </c>
      <c r="M93" s="103">
        <f t="shared" si="22"/>
        <v>55.646794869167394</v>
      </c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</row>
    <row r="94" spans="1:35" s="13" customFormat="1">
      <c r="A94" s="16">
        <v>2013</v>
      </c>
      <c r="B94" s="103">
        <f t="shared" ref="B94:M94" si="23">B$2*B26</f>
        <v>36.188958605699611</v>
      </c>
      <c r="C94" s="103">
        <f t="shared" si="23"/>
        <v>55.195890410958874</v>
      </c>
      <c r="D94" s="103">
        <f t="shared" si="23"/>
        <v>53.85620442132285</v>
      </c>
      <c r="E94" s="103">
        <f t="shared" si="23"/>
        <v>50.125965397775595</v>
      </c>
      <c r="F94" s="103">
        <f t="shared" si="23"/>
        <v>27.636153831373065</v>
      </c>
      <c r="G94" s="103">
        <f t="shared" si="23"/>
        <v>8.0187842621516303</v>
      </c>
      <c r="H94" s="103">
        <f t="shared" si="23"/>
        <v>28.419060503566214</v>
      </c>
      <c r="I94" s="103">
        <f t="shared" si="23"/>
        <v>43.111428571428576</v>
      </c>
      <c r="J94" s="103">
        <f t="shared" si="23"/>
        <v>44.703411774467128</v>
      </c>
      <c r="K94" s="103">
        <f t="shared" si="23"/>
        <v>55.31990521327014</v>
      </c>
      <c r="L94" s="103">
        <f t="shared" si="23"/>
        <v>26.506287905204893</v>
      </c>
      <c r="M94" s="103">
        <f t="shared" si="23"/>
        <v>52.761683567142647</v>
      </c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</row>
    <row r="95" spans="1:35" s="13" customFormat="1">
      <c r="A95" s="16">
        <v>2014</v>
      </c>
      <c r="B95" s="103">
        <f t="shared" ref="B95:M95" si="24">B$2*B27</f>
        <v>38.068730664697469</v>
      </c>
      <c r="C95" s="103">
        <f t="shared" si="24"/>
        <v>55.728082191780793</v>
      </c>
      <c r="D95" s="103">
        <f t="shared" si="24"/>
        <v>55.026435711091061</v>
      </c>
      <c r="E95" s="103">
        <f t="shared" si="24"/>
        <v>51.54081119529345</v>
      </c>
      <c r="F95" s="103">
        <f t="shared" si="24"/>
        <v>28.91986434389257</v>
      </c>
      <c r="G95" s="103">
        <f t="shared" si="24"/>
        <v>6.9424373813259121</v>
      </c>
      <c r="H95" s="103">
        <f t="shared" si="24"/>
        <v>31.196933771807796</v>
      </c>
      <c r="I95" s="103">
        <f t="shared" si="24"/>
        <v>41.474285714285713</v>
      </c>
      <c r="J95" s="103">
        <f t="shared" si="24"/>
        <v>46.509502811219626</v>
      </c>
      <c r="K95" s="103">
        <f t="shared" si="24"/>
        <v>40.287322274881525</v>
      </c>
      <c r="L95" s="103">
        <f t="shared" si="24"/>
        <v>27.940986842369721</v>
      </c>
      <c r="M95" s="103">
        <f t="shared" si="24"/>
        <v>57.86213269278732</v>
      </c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</row>
    <row r="96" spans="1:35" s="13" customFormat="1">
      <c r="A96" s="16">
        <v>2015</v>
      </c>
      <c r="B96" s="103">
        <f t="shared" ref="B96:M96" si="25">B$2*B28</f>
        <v>39.837157718685553</v>
      </c>
      <c r="C96" s="103">
        <f t="shared" si="25"/>
        <v>53.295205479452051</v>
      </c>
      <c r="D96" s="103">
        <f t="shared" si="25"/>
        <v>54.870730699510659</v>
      </c>
      <c r="E96" s="103">
        <f t="shared" si="25"/>
        <v>52.753536164594472</v>
      </c>
      <c r="F96" s="103">
        <f t="shared" si="25"/>
        <v>29.864060117660859</v>
      </c>
      <c r="G96" s="103">
        <f t="shared" si="25"/>
        <v>5.8660905005001931</v>
      </c>
      <c r="H96" s="103">
        <f t="shared" si="25"/>
        <v>33.966543758361581</v>
      </c>
      <c r="I96" s="103">
        <f t="shared" si="25"/>
        <v>39.291428571428568</v>
      </c>
      <c r="J96" s="103">
        <f t="shared" si="25"/>
        <v>47.274734089586062</v>
      </c>
      <c r="K96" s="103">
        <f t="shared" si="25"/>
        <v>23.107227488151665</v>
      </c>
      <c r="L96" s="103">
        <f t="shared" si="25"/>
        <v>29.37568577953455</v>
      </c>
      <c r="M96" s="103">
        <f t="shared" si="25"/>
        <v>59.054070108649832</v>
      </c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</row>
    <row r="97" spans="1:35" s="13" customFormat="1">
      <c r="A97" s="16">
        <v>2016</v>
      </c>
      <c r="B97" s="103">
        <f t="shared" ref="B97:M97" si="26">B$2*B29</f>
        <v>41.59412161202328</v>
      </c>
      <c r="C97" s="103">
        <f t="shared" si="26"/>
        <v>46.452739726027353</v>
      </c>
      <c r="D97" s="103">
        <f t="shared" si="26"/>
        <v>54.527464220423738</v>
      </c>
      <c r="E97" s="103">
        <f t="shared" si="26"/>
        <v>53.562019477461824</v>
      </c>
      <c r="F97" s="103">
        <f t="shared" si="26"/>
        <v>30.935809438490924</v>
      </c>
      <c r="G97" s="103">
        <f t="shared" si="26"/>
        <v>5.8660905005001931</v>
      </c>
      <c r="H97" s="103">
        <f t="shared" si="26"/>
        <v>36.710206461888163</v>
      </c>
      <c r="I97" s="103">
        <f t="shared" si="26"/>
        <v>36.562857142857148</v>
      </c>
      <c r="J97" s="103">
        <f t="shared" si="26"/>
        <v>49.141065643886101</v>
      </c>
      <c r="K97" s="103">
        <f t="shared" si="26"/>
        <v>23.107227488151665</v>
      </c>
      <c r="L97" s="103">
        <f t="shared" si="26"/>
        <v>31.527734185281794</v>
      </c>
      <c r="M97" s="103">
        <f t="shared" si="26"/>
        <v>61.033818799810781</v>
      </c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</row>
    <row r="98" spans="1:35" s="13" customFormat="1">
      <c r="A98" s="16">
        <v>2017</v>
      </c>
      <c r="B98" s="103">
        <f t="shared" ref="B98:M98" si="27">B$2*B30</f>
        <v>43.653872391389676</v>
      </c>
      <c r="C98" s="103">
        <f t="shared" si="27"/>
        <v>44.780136986301336</v>
      </c>
      <c r="D98" s="103">
        <f t="shared" si="27"/>
        <v>55.461000078304359</v>
      </c>
      <c r="E98" s="103">
        <f t="shared" si="27"/>
        <v>54.370502790329169</v>
      </c>
      <c r="F98" s="103">
        <f t="shared" si="27"/>
        <v>31.875519961363437</v>
      </c>
      <c r="G98" s="103">
        <f t="shared" si="27"/>
        <v>5.3279170600873238</v>
      </c>
      <c r="H98" s="103">
        <f t="shared" si="27"/>
        <v>39.429379715960806</v>
      </c>
      <c r="I98" s="103">
        <f t="shared" si="27"/>
        <v>34.925714285714285</v>
      </c>
      <c r="J98" s="103">
        <f t="shared" si="27"/>
        <v>50.129202901314819</v>
      </c>
      <c r="K98" s="103">
        <f t="shared" si="27"/>
        <v>27.402251184834132</v>
      </c>
      <c r="L98" s="103">
        <f t="shared" si="27"/>
        <v>32.962433122446619</v>
      </c>
      <c r="M98" s="103">
        <f t="shared" si="27"/>
        <v>61.771554193328839</v>
      </c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</row>
    <row r="99" spans="1:35" s="13" customFormat="1">
      <c r="A99" s="16">
        <v>2018</v>
      </c>
      <c r="B99" s="103">
        <f t="shared" ref="B99:M99" si="28">B$2*B31</f>
        <v>45.462269785833143</v>
      </c>
      <c r="C99" s="103">
        <f t="shared" si="28"/>
        <v>50.862328767123287</v>
      </c>
      <c r="D99" s="103">
        <f t="shared" si="28"/>
        <v>57.046960525700896</v>
      </c>
      <c r="E99" s="103">
        <f t="shared" si="28"/>
        <v>55.578676338602534</v>
      </c>
      <c r="F99" s="103">
        <f t="shared" si="28"/>
        <v>32.713187409395076</v>
      </c>
      <c r="G99" s="103">
        <f t="shared" si="28"/>
        <v>5.8660905005001931</v>
      </c>
      <c r="H99" s="103">
        <f t="shared" si="28"/>
        <v>42.099662128092369</v>
      </c>
      <c r="I99" s="103">
        <f t="shared" si="28"/>
        <v>33.28857142857143</v>
      </c>
      <c r="J99" s="103">
        <f t="shared" si="28"/>
        <v>50.241973150163069</v>
      </c>
      <c r="K99" s="103">
        <f t="shared" si="28"/>
        <v>27.402251184834132</v>
      </c>
      <c r="L99" s="103">
        <f t="shared" si="28"/>
        <v>35.114481528193863</v>
      </c>
      <c r="M99" s="103">
        <f t="shared" si="28"/>
        <v>63.180159820790294</v>
      </c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</row>
    <row r="100" spans="1:35" s="13" customFormat="1">
      <c r="A100" s="16">
        <v>2019</v>
      </c>
      <c r="B100" s="103">
        <f t="shared" ref="B100:M100" si="29">B$2*B32</f>
        <v>47.003828504531015</v>
      </c>
      <c r="C100" s="103">
        <f t="shared" si="29"/>
        <v>55.82945205479448</v>
      </c>
      <c r="D100" s="103">
        <f t="shared" si="29"/>
        <v>57.355889493677182</v>
      </c>
      <c r="E100" s="103">
        <f t="shared" si="29"/>
        <v>56.553407735071012</v>
      </c>
      <c r="F100" s="103">
        <f t="shared" si="29"/>
        <v>33.50582124842466</v>
      </c>
      <c r="G100" s="103">
        <f t="shared" si="29"/>
        <v>9.0951311429773583</v>
      </c>
      <c r="H100" s="103">
        <f t="shared" si="29"/>
        <v>44.589229162298274</v>
      </c>
      <c r="I100" s="103">
        <f t="shared" si="29"/>
        <v>31.105714285714289</v>
      </c>
      <c r="J100" s="103">
        <f t="shared" si="29"/>
        <v>51.216263120624831</v>
      </c>
      <c r="K100" s="103">
        <f t="shared" si="29"/>
        <v>20.959715639810433</v>
      </c>
      <c r="L100" s="103">
        <f t="shared" si="29"/>
        <v>36.549180465358695</v>
      </c>
      <c r="M100" s="103">
        <f t="shared" si="29"/>
        <v>64.688970501974595</v>
      </c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</row>
    <row r="101" spans="1:35" s="13" customFormat="1">
      <c r="A101" s="16">
        <v>2020</v>
      </c>
      <c r="B101" s="103">
        <f t="shared" ref="B101:M101" si="30">B$2*B33</f>
        <v>43.604833465391458</v>
      </c>
      <c r="C101" s="103">
        <f t="shared" si="30"/>
        <v>43.445255039150098</v>
      </c>
      <c r="D101" s="103">
        <f t="shared" si="30"/>
        <v>45.872198710114326</v>
      </c>
      <c r="E101" s="103">
        <f t="shared" si="30"/>
        <v>57.442739379225095</v>
      </c>
      <c r="F101" s="103">
        <f t="shared" si="30"/>
        <v>36.76181483576935</v>
      </c>
      <c r="G101" s="103">
        <f t="shared" si="30"/>
        <v>58.431297425291248</v>
      </c>
      <c r="H101" s="103">
        <f t="shared" si="30"/>
        <v>46.445165802135044</v>
      </c>
      <c r="I101" s="103">
        <f t="shared" si="30"/>
        <v>28.922857142857143</v>
      </c>
      <c r="J101" s="103">
        <f t="shared" si="30"/>
        <v>52.074955553948371</v>
      </c>
      <c r="K101" s="103">
        <f t="shared" si="30"/>
        <v>18.812203791469202</v>
      </c>
      <c r="L101" s="103">
        <f t="shared" si="30"/>
        <v>44.583494513481739</v>
      </c>
      <c r="M101" s="103">
        <f t="shared" si="30"/>
        <v>66.295384576287702</v>
      </c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</row>
    <row r="102" spans="1:35" s="13" customFormat="1">
      <c r="A102" s="16">
        <v>2021</v>
      </c>
      <c r="B102" s="103">
        <f t="shared" ref="B102:M102" si="31">B$2*B34</f>
        <v>48.852081858968347</v>
      </c>
      <c r="C102" s="103">
        <f t="shared" si="31"/>
        <v>40.341098962834494</v>
      </c>
      <c r="D102" s="103">
        <f t="shared" si="31"/>
        <v>46.56168495628615</v>
      </c>
      <c r="E102" s="103">
        <f t="shared" si="31"/>
        <v>58.27143477491412</v>
      </c>
      <c r="F102" s="103">
        <f t="shared" si="31"/>
        <v>38.271712193507717</v>
      </c>
      <c r="G102" s="103">
        <f t="shared" si="31"/>
        <v>58.888980605436736</v>
      </c>
      <c r="H102" s="103">
        <f t="shared" si="31"/>
        <v>48.329129886506713</v>
      </c>
      <c r="I102" s="103">
        <f t="shared" si="31"/>
        <v>26.233797994117808</v>
      </c>
      <c r="J102" s="103">
        <f t="shared" si="31"/>
        <v>53.123371636784114</v>
      </c>
      <c r="K102" s="103">
        <f t="shared" si="31"/>
        <v>10.73584455166964</v>
      </c>
      <c r="L102" s="103">
        <f t="shared" si="31"/>
        <v>42.815431555275929</v>
      </c>
      <c r="M102" s="103">
        <f t="shared" si="31"/>
        <v>67.999381920601266</v>
      </c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</row>
    <row r="103" spans="1:35" s="13" customFormat="1">
      <c r="A103" s="16">
        <v>2022</v>
      </c>
      <c r="B103" s="103">
        <f t="shared" ref="B103:M103" si="32">B$2*B35</f>
        <v>50.346294985749523</v>
      </c>
      <c r="C103" s="103">
        <f t="shared" si="32"/>
        <v>37.240707529149702</v>
      </c>
      <c r="D103" s="103">
        <f t="shared" si="32"/>
        <v>51.430636312306035</v>
      </c>
      <c r="E103" s="103">
        <f t="shared" si="32"/>
        <v>59.054941400719905</v>
      </c>
      <c r="F103" s="103">
        <f t="shared" si="32"/>
        <v>39.798651190218358</v>
      </c>
      <c r="G103" s="103">
        <f t="shared" si="32"/>
        <v>59.346663785582237</v>
      </c>
      <c r="H103" s="103">
        <f t="shared" si="32"/>
        <v>50.200924758301881</v>
      </c>
      <c r="I103" s="103">
        <f t="shared" si="32"/>
        <v>23.752910444257829</v>
      </c>
      <c r="J103" s="103">
        <f t="shared" si="32"/>
        <v>53.927904182270012</v>
      </c>
      <c r="K103" s="103">
        <f t="shared" si="32"/>
        <v>7.5369535210008713</v>
      </c>
      <c r="L103" s="103">
        <f t="shared" si="32"/>
        <v>44.91551202534545</v>
      </c>
      <c r="M103" s="103">
        <f t="shared" si="32"/>
        <v>69.800941189498957</v>
      </c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</row>
    <row r="104" spans="1:35" s="13" customFormat="1">
      <c r="A104" s="16">
        <v>2023</v>
      </c>
      <c r="B104" s="103">
        <f t="shared" ref="B104:M104" si="33">B$2*B36</f>
        <v>51.840508112531218</v>
      </c>
      <c r="C104" s="103">
        <f t="shared" si="33"/>
        <v>34.311394825494069</v>
      </c>
      <c r="D104" s="103">
        <f t="shared" si="33"/>
        <v>51.273011751908577</v>
      </c>
      <c r="E104" s="103">
        <f t="shared" si="33"/>
        <v>59.77364588144728</v>
      </c>
      <c r="F104" s="103">
        <f t="shared" si="33"/>
        <v>41.342598138449787</v>
      </c>
      <c r="G104" s="103">
        <f t="shared" si="33"/>
        <v>59.804346965727724</v>
      </c>
      <c r="H104" s="103">
        <f t="shared" si="33"/>
        <v>52.072719630096444</v>
      </c>
      <c r="I104" s="103">
        <f t="shared" si="33"/>
        <v>21.176145373215817</v>
      </c>
      <c r="J104" s="103">
        <f t="shared" si="33"/>
        <v>54.696012142461555</v>
      </c>
      <c r="K104" s="103">
        <f t="shared" si="33"/>
        <v>5.2585317935988902</v>
      </c>
      <c r="L104" s="103">
        <f t="shared" si="33"/>
        <v>46.999258081459431</v>
      </c>
      <c r="M104" s="103">
        <f t="shared" si="33"/>
        <v>71.700039815325297</v>
      </c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</row>
    <row r="105" spans="1:35" s="13" customFormat="1">
      <c r="A105" s="16">
        <v>2024</v>
      </c>
      <c r="B105" s="103">
        <f t="shared" ref="B105:M105" si="34">B$2*B37</f>
        <v>53.334721239312408</v>
      </c>
      <c r="C105" s="103">
        <f t="shared" si="34"/>
        <v>31.711242594834342</v>
      </c>
      <c r="D105" s="103">
        <f t="shared" si="34"/>
        <v>51.332491884975042</v>
      </c>
      <c r="E105" s="103">
        <f t="shared" si="34"/>
        <v>60.442172350797946</v>
      </c>
      <c r="F105" s="103">
        <f t="shared" si="34"/>
        <v>42.90351943395617</v>
      </c>
      <c r="G105" s="103">
        <f t="shared" si="34"/>
        <v>60.262030145873162</v>
      </c>
      <c r="H105" s="103">
        <f t="shared" si="34"/>
        <v>53.944514501891298</v>
      </c>
      <c r="I105" s="103">
        <f t="shared" si="34"/>
        <v>18.499496670429632</v>
      </c>
      <c r="J105" s="103">
        <f t="shared" si="34"/>
        <v>55.429195729335959</v>
      </c>
      <c r="K105" s="103">
        <f t="shared" si="34"/>
        <v>4.109721827846105</v>
      </c>
      <c r="L105" s="103">
        <f t="shared" si="34"/>
        <v>49.061117461257425</v>
      </c>
      <c r="M105" s="103">
        <f t="shared" si="34"/>
        <v>73.696654008691297</v>
      </c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</row>
    <row r="106" spans="1:35" s="13" customFormat="1">
      <c r="A106" s="16">
        <v>2025</v>
      </c>
      <c r="B106" s="103">
        <f t="shared" ref="B106:M106" si="35">B$2*B38</f>
        <v>54.828934366093591</v>
      </c>
      <c r="C106" s="103">
        <f t="shared" si="35"/>
        <v>29.580569279816967</v>
      </c>
      <c r="D106" s="103">
        <f t="shared" si="35"/>
        <v>51.604204339471764</v>
      </c>
      <c r="E106" s="103">
        <f t="shared" si="35"/>
        <v>61.0647268235683</v>
      </c>
      <c r="F106" s="103">
        <f t="shared" si="35"/>
        <v>44.481381555442873</v>
      </c>
      <c r="G106" s="103">
        <f t="shared" si="35"/>
        <v>60.719713326018656</v>
      </c>
      <c r="H106" s="103">
        <f t="shared" si="35"/>
        <v>55.816309373686472</v>
      </c>
      <c r="I106" s="103">
        <f t="shared" si="35"/>
        <v>15.718958231434536</v>
      </c>
      <c r="J106" s="103">
        <f t="shared" si="35"/>
        <v>56.128907260668832</v>
      </c>
      <c r="K106" s="103">
        <f t="shared" si="35"/>
        <v>4.3128942878327186</v>
      </c>
      <c r="L106" s="103">
        <f t="shared" si="35"/>
        <v>51.095537874319341</v>
      </c>
      <c r="M106" s="103">
        <f t="shared" si="35"/>
        <v>75.790758758538161</v>
      </c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</row>
    <row r="107" spans="1:35" s="12" customFormat="1" ht="18" customHeight="1">
      <c r="A107" s="16">
        <v>2026</v>
      </c>
      <c r="B107" s="103">
        <f t="shared" ref="B107:M107" si="36">B$2*B39</f>
        <v>56.323147492874767</v>
      </c>
      <c r="C107" s="103">
        <f t="shared" si="36"/>
        <v>28.03435767176888</v>
      </c>
      <c r="D107" s="103">
        <f t="shared" si="36"/>
        <v>52.06589152961007</v>
      </c>
      <c r="E107" s="103">
        <f t="shared" si="36"/>
        <v>61.645129605992246</v>
      </c>
      <c r="F107" s="103">
        <f t="shared" si="36"/>
        <v>46.076151064329274</v>
      </c>
      <c r="G107" s="103">
        <f t="shared" si="36"/>
        <v>61.17739650616415</v>
      </c>
      <c r="H107" s="103">
        <f t="shared" si="36"/>
        <v>57.688104245481377</v>
      </c>
      <c r="I107" s="103">
        <f t="shared" si="36"/>
        <v>12.83052394770117</v>
      </c>
      <c r="J107" s="103">
        <f t="shared" si="36"/>
        <v>56.79655133549246</v>
      </c>
      <c r="K107" s="103">
        <f t="shared" si="36"/>
        <v>6.1035569061601525</v>
      </c>
      <c r="L107" s="103">
        <f t="shared" si="36"/>
        <v>53.096967059620724</v>
      </c>
      <c r="M107" s="103">
        <f t="shared" si="36"/>
        <v>77.982327832701458</v>
      </c>
    </row>
    <row r="108" spans="1:35" s="101" customFormat="1" ht="18" customHeight="1">
      <c r="A108" s="16">
        <v>2027</v>
      </c>
      <c r="B108" s="103">
        <f t="shared" ref="B108:M108" si="37">B$2*B40</f>
        <v>57.817360619655958</v>
      </c>
      <c r="C108" s="103">
        <f t="shared" si="37"/>
        <v>27.156049810076354</v>
      </c>
      <c r="D108" s="103">
        <f t="shared" si="37"/>
        <v>52.679733907290654</v>
      </c>
      <c r="E108" s="103">
        <f t="shared" si="37"/>
        <v>62.186849788939675</v>
      </c>
      <c r="F108" s="103">
        <f t="shared" si="37"/>
        <v>47.687794604479869</v>
      </c>
      <c r="G108" s="103">
        <f t="shared" si="37"/>
        <v>61.635079686309638</v>
      </c>
      <c r="H108" s="103">
        <f t="shared" si="37"/>
        <v>59.559899117275933</v>
      </c>
      <c r="I108" s="103">
        <f t="shared" si="37"/>
        <v>9.8301877066335859</v>
      </c>
      <c r="J108" s="103">
        <f t="shared" si="37"/>
        <v>57.43348516917947</v>
      </c>
      <c r="K108" s="103">
        <f t="shared" si="37"/>
        <v>9.7304353810035966</v>
      </c>
      <c r="L108" s="103">
        <f t="shared" si="37"/>
        <v>55.059852728077864</v>
      </c>
      <c r="M108" s="103">
        <f t="shared" si="37"/>
        <v>80.271333777972956</v>
      </c>
    </row>
    <row r="109" spans="1:35" s="101" customFormat="1" ht="18" customHeight="1">
      <c r="A109" s="16">
        <v>2028</v>
      </c>
      <c r="B109" s="103">
        <f t="shared" ref="B109:M109" si="38">B$2*B41</f>
        <v>59.311573746437631</v>
      </c>
      <c r="C109" s="103">
        <f t="shared" si="38"/>
        <v>26.99304399314067</v>
      </c>
      <c r="D109" s="103">
        <f t="shared" si="38"/>
        <v>53.395447986585978</v>
      </c>
      <c r="E109" s="103">
        <f t="shared" si="38"/>
        <v>62.693037588003151</v>
      </c>
      <c r="F109" s="103">
        <f t="shared" si="38"/>
        <v>49.316278901993137</v>
      </c>
      <c r="G109" s="103">
        <f t="shared" si="38"/>
        <v>62.092762866455132</v>
      </c>
      <c r="H109" s="103">
        <f t="shared" si="38"/>
        <v>61.431693989070787</v>
      </c>
      <c r="I109" s="103">
        <f t="shared" si="38"/>
        <v>6.7139434068176014</v>
      </c>
      <c r="J109" s="103">
        <f t="shared" si="38"/>
        <v>58.041019069358732</v>
      </c>
      <c r="K109" s="103">
        <f t="shared" si="38"/>
        <v>15.455408863264307</v>
      </c>
      <c r="L109" s="103">
        <f t="shared" si="38"/>
        <v>56.978642613321639</v>
      </c>
      <c r="M109" s="103">
        <f t="shared" si="38"/>
        <v>82.6577479207252</v>
      </c>
    </row>
    <row r="110" spans="1:35" s="101" customFormat="1" ht="18" customHeight="1">
      <c r="A110" s="16">
        <v>2029</v>
      </c>
      <c r="B110" s="103">
        <f t="shared" ref="B110:M110" si="39">B$2*B42</f>
        <v>60.805786873218814</v>
      </c>
      <c r="C110" s="103">
        <f t="shared" si="39"/>
        <v>27.554136906827367</v>
      </c>
      <c r="D110" s="103">
        <f t="shared" si="39"/>
        <v>54.154405363621144</v>
      </c>
      <c r="E110" s="103">
        <f t="shared" si="39"/>
        <v>63.166554326622482</v>
      </c>
      <c r="F110" s="103">
        <f t="shared" si="39"/>
        <v>50.961570764939751</v>
      </c>
      <c r="G110" s="103">
        <f t="shared" si="39"/>
        <v>62.55044604660057</v>
      </c>
      <c r="H110" s="103">
        <f t="shared" si="39"/>
        <v>63.303488860865656</v>
      </c>
      <c r="I110" s="103">
        <f t="shared" si="39"/>
        <v>3.4777849387060678</v>
      </c>
      <c r="J110" s="103">
        <f t="shared" si="39"/>
        <v>58.620417035226581</v>
      </c>
      <c r="K110" s="103">
        <f t="shared" si="39"/>
        <v>23.553569349349996</v>
      </c>
      <c r="L110" s="103">
        <f t="shared" si="39"/>
        <v>58.847784434285117</v>
      </c>
      <c r="M110" s="103">
        <f t="shared" si="39"/>
        <v>85.14154036697785</v>
      </c>
    </row>
    <row r="111" spans="1:35" s="101" customFormat="1" ht="18" customHeight="1">
      <c r="A111" s="16">
        <v>2030</v>
      </c>
      <c r="B111" s="103">
        <f t="shared" ref="B111:M111" si="40">B$2*B43</f>
        <v>62.3</v>
      </c>
      <c r="C111" s="103">
        <f t="shared" si="40"/>
        <v>28.809048907159617</v>
      </c>
      <c r="D111" s="103">
        <f t="shared" si="40"/>
        <v>54.894435318395274</v>
      </c>
      <c r="E111" s="103">
        <f t="shared" si="40"/>
        <v>63.61</v>
      </c>
      <c r="F111" s="103">
        <f t="shared" si="40"/>
        <v>52.623637083125139</v>
      </c>
      <c r="G111" s="103">
        <f t="shared" si="40"/>
        <v>63.008129226746057</v>
      </c>
      <c r="H111" s="103">
        <f t="shared" si="40"/>
        <v>65.175283732660816</v>
      </c>
      <c r="I111" s="103">
        <f t="shared" si="40"/>
        <v>0.11770619173692078</v>
      </c>
      <c r="J111" s="103">
        <f t="shared" si="40"/>
        <v>59.172897464123132</v>
      </c>
      <c r="K111" s="103">
        <f t="shared" si="40"/>
        <v>34.313172528529215</v>
      </c>
      <c r="L111" s="103">
        <f t="shared" si="40"/>
        <v>60.661725916582242</v>
      </c>
      <c r="M111" s="103">
        <f t="shared" si="40"/>
        <v>87.722680003075595</v>
      </c>
    </row>
    <row r="112" spans="1:35" s="101" customFormat="1" ht="18" customHeight="1">
      <c r="A112" s="16">
        <v>2031</v>
      </c>
      <c r="B112" s="103">
        <f t="shared" ref="B112:M112" si="41">B$2*B44</f>
        <v>63.794213126782694</v>
      </c>
      <c r="C112" s="103">
        <f t="shared" si="41"/>
        <v>31.752776333556231</v>
      </c>
      <c r="D112" s="103">
        <f t="shared" si="41"/>
        <v>55.913012101431342</v>
      </c>
      <c r="E112" s="103">
        <f t="shared" si="41"/>
        <v>63.775567388460388</v>
      </c>
      <c r="F112" s="103">
        <f t="shared" si="41"/>
        <v>54.785681938987295</v>
      </c>
      <c r="G112" s="103">
        <f t="shared" si="41"/>
        <v>64.172611774113179</v>
      </c>
      <c r="H112" s="103">
        <f t="shared" si="41"/>
        <v>67.145271122320324</v>
      </c>
      <c r="I112" s="103">
        <f t="shared" si="41"/>
        <v>-0.5449980305693668</v>
      </c>
      <c r="J112" s="103">
        <f t="shared" si="41"/>
        <v>61.034846552951421</v>
      </c>
      <c r="K112" s="103">
        <f t="shared" si="41"/>
        <v>39.865477614304986</v>
      </c>
      <c r="L112" s="103">
        <f t="shared" si="41"/>
        <v>61.158447994342431</v>
      </c>
      <c r="M112" s="103">
        <f t="shared" si="41"/>
        <v>88.254427423630247</v>
      </c>
    </row>
    <row r="113" spans="1:35" s="101" customFormat="1" ht="18" customHeight="1">
      <c r="A113" s="16">
        <v>2032</v>
      </c>
      <c r="B113" s="103">
        <f t="shared" ref="B113:M113" si="42">B$2*B45</f>
        <v>65.288426253564381</v>
      </c>
      <c r="C113" s="103">
        <f t="shared" si="42"/>
        <v>34.69650375995284</v>
      </c>
      <c r="D113" s="103">
        <f t="shared" si="42"/>
        <v>56.931588884467409</v>
      </c>
      <c r="E113" s="103">
        <f t="shared" si="42"/>
        <v>63.941134776920762</v>
      </c>
      <c r="F113" s="103">
        <f t="shared" si="42"/>
        <v>56.947726794849437</v>
      </c>
      <c r="G113" s="103">
        <f t="shared" si="42"/>
        <v>65.337094321480294</v>
      </c>
      <c r="H113" s="103">
        <f t="shared" si="42"/>
        <v>69.115258511979818</v>
      </c>
      <c r="I113" s="103">
        <f t="shared" si="42"/>
        <v>-1.2077022528756542</v>
      </c>
      <c r="J113" s="103">
        <f t="shared" si="42"/>
        <v>62.896795641779711</v>
      </c>
      <c r="K113" s="103">
        <f t="shared" si="42"/>
        <v>45.417782700080757</v>
      </c>
      <c r="L113" s="103">
        <f t="shared" si="42"/>
        <v>61.655170072102614</v>
      </c>
      <c r="M113" s="103">
        <f t="shared" si="42"/>
        <v>88.786174844184899</v>
      </c>
    </row>
    <row r="114" spans="1:35" s="101" customFormat="1" ht="18" customHeight="1">
      <c r="A114" s="16">
        <v>2033</v>
      </c>
      <c r="B114" s="103">
        <f t="shared" ref="B114:M114" si="43">B$2*B46</f>
        <v>66.782639380346069</v>
      </c>
      <c r="C114" s="103">
        <f t="shared" si="43"/>
        <v>37.640231186349453</v>
      </c>
      <c r="D114" s="103">
        <f t="shared" si="43"/>
        <v>57.950165667503484</v>
      </c>
      <c r="E114" s="103">
        <f t="shared" si="43"/>
        <v>64.106702165381151</v>
      </c>
      <c r="F114" s="103">
        <f t="shared" si="43"/>
        <v>59.109771650711586</v>
      </c>
      <c r="G114" s="103">
        <f t="shared" si="43"/>
        <v>66.501576868847408</v>
      </c>
      <c r="H114" s="103">
        <f t="shared" si="43"/>
        <v>71.085245901639325</v>
      </c>
      <c r="I114" s="103">
        <f t="shared" si="43"/>
        <v>-1.8704064751819416</v>
      </c>
      <c r="J114" s="103">
        <f t="shared" si="43"/>
        <v>64.758744730608001</v>
      </c>
      <c r="K114" s="103">
        <f t="shared" si="43"/>
        <v>50.970087785856528</v>
      </c>
      <c r="L114" s="103">
        <f t="shared" si="43"/>
        <v>62.151892149862796</v>
      </c>
      <c r="M114" s="103">
        <f t="shared" si="43"/>
        <v>89.317922264739565</v>
      </c>
    </row>
    <row r="115" spans="1:35" s="101" customFormat="1" ht="18" customHeight="1">
      <c r="A115" s="16">
        <v>2034</v>
      </c>
      <c r="B115" s="103">
        <f t="shared" ref="B115:M115" si="44">B$2*B47</f>
        <v>68.276852507127757</v>
      </c>
      <c r="C115" s="103">
        <f t="shared" si="44"/>
        <v>40.583958612746052</v>
      </c>
      <c r="D115" s="103">
        <f t="shared" si="44"/>
        <v>58.968742450539551</v>
      </c>
      <c r="E115" s="103">
        <f t="shared" si="44"/>
        <v>64.272269553841525</v>
      </c>
      <c r="F115" s="103">
        <f t="shared" si="44"/>
        <v>61.271816506573742</v>
      </c>
      <c r="G115" s="103">
        <f t="shared" si="44"/>
        <v>67.666059416214523</v>
      </c>
      <c r="H115" s="103">
        <f t="shared" si="44"/>
        <v>73.055233291298819</v>
      </c>
      <c r="I115" s="103">
        <f t="shared" si="44"/>
        <v>-2.5331106974882296</v>
      </c>
      <c r="J115" s="103">
        <f t="shared" si="44"/>
        <v>66.620693819436298</v>
      </c>
      <c r="K115" s="103">
        <f t="shared" si="44"/>
        <v>56.522392871632299</v>
      </c>
      <c r="L115" s="103">
        <f t="shared" si="44"/>
        <v>62.648614227622978</v>
      </c>
      <c r="M115" s="103">
        <f t="shared" si="44"/>
        <v>89.849669685294216</v>
      </c>
    </row>
    <row r="116" spans="1:35" s="101" customFormat="1" ht="18" customHeight="1">
      <c r="A116" s="16">
        <v>2035</v>
      </c>
      <c r="B116" s="103">
        <f t="shared" ref="B116:M116" si="45">B$2*B48</f>
        <v>69.77106563390943</v>
      </c>
      <c r="C116" s="103">
        <f t="shared" si="45"/>
        <v>43.527686039142665</v>
      </c>
      <c r="D116" s="103">
        <f t="shared" si="45"/>
        <v>59.987319233575626</v>
      </c>
      <c r="E116" s="103">
        <f t="shared" si="45"/>
        <v>64.437836942301914</v>
      </c>
      <c r="F116" s="103">
        <f t="shared" si="45"/>
        <v>63.433861362435891</v>
      </c>
      <c r="G116" s="103">
        <f t="shared" si="45"/>
        <v>68.830541963581652</v>
      </c>
      <c r="H116" s="103">
        <f t="shared" si="45"/>
        <v>75.025220680958327</v>
      </c>
      <c r="I116" s="103">
        <f t="shared" si="45"/>
        <v>-3.1958149197945165</v>
      </c>
      <c r="J116" s="103">
        <f t="shared" si="45"/>
        <v>68.48264290826458</v>
      </c>
      <c r="K116" s="103">
        <f t="shared" si="45"/>
        <v>62.074697957408084</v>
      </c>
      <c r="L116" s="103">
        <f t="shared" si="45"/>
        <v>63.145336305383168</v>
      </c>
      <c r="M116" s="103">
        <f t="shared" si="45"/>
        <v>90.381417105848868</v>
      </c>
    </row>
    <row r="117" spans="1:35" s="101" customFormat="1" ht="18" customHeight="1">
      <c r="A117" s="16">
        <v>2036</v>
      </c>
      <c r="B117" s="103">
        <f t="shared" ref="B117:M117" si="46">B$2*B49</f>
        <v>71.265278760691118</v>
      </c>
      <c r="C117" s="103">
        <f t="shared" si="46"/>
        <v>46.471413465539271</v>
      </c>
      <c r="D117" s="103">
        <f t="shared" si="46"/>
        <v>61.005896016611693</v>
      </c>
      <c r="E117" s="103">
        <f t="shared" si="46"/>
        <v>64.603404330762302</v>
      </c>
      <c r="F117" s="103">
        <f t="shared" si="46"/>
        <v>65.59590621829804</v>
      </c>
      <c r="G117" s="103">
        <f t="shared" si="46"/>
        <v>69.995024510948767</v>
      </c>
      <c r="H117" s="103">
        <f t="shared" si="46"/>
        <v>76.995208070617821</v>
      </c>
      <c r="I117" s="103">
        <f t="shared" si="46"/>
        <v>-3.8585191421008043</v>
      </c>
      <c r="J117" s="103">
        <f t="shared" si="46"/>
        <v>70.344591997092877</v>
      </c>
      <c r="K117" s="103">
        <f t="shared" si="46"/>
        <v>67.627003043183848</v>
      </c>
      <c r="L117" s="103">
        <f t="shared" si="46"/>
        <v>63.642058383143358</v>
      </c>
      <c r="M117" s="103">
        <f t="shared" si="46"/>
        <v>90.91316452640352</v>
      </c>
    </row>
    <row r="118" spans="1:35" s="101" customFormat="1" ht="18" customHeight="1">
      <c r="A118" s="16">
        <v>2037</v>
      </c>
      <c r="B118" s="103">
        <f t="shared" ref="B118:M118" si="47">B$2*B50</f>
        <v>72.759491887472819</v>
      </c>
      <c r="C118" s="103">
        <f t="shared" si="47"/>
        <v>49.415140891935884</v>
      </c>
      <c r="D118" s="103">
        <f t="shared" si="47"/>
        <v>62.024472799647761</v>
      </c>
      <c r="E118" s="103">
        <f t="shared" si="47"/>
        <v>64.768971719222662</v>
      </c>
      <c r="F118" s="103">
        <f t="shared" si="47"/>
        <v>67.757951074160189</v>
      </c>
      <c r="G118" s="103">
        <f t="shared" si="47"/>
        <v>71.159507058315882</v>
      </c>
      <c r="H118" s="103">
        <f t="shared" si="47"/>
        <v>78.965195460277329</v>
      </c>
      <c r="I118" s="103">
        <f t="shared" si="47"/>
        <v>-4.5212233644070912</v>
      </c>
      <c r="J118" s="103">
        <f t="shared" si="47"/>
        <v>72.206541085921174</v>
      </c>
      <c r="K118" s="103">
        <f t="shared" si="47"/>
        <v>73.179308128959633</v>
      </c>
      <c r="L118" s="103">
        <f t="shared" si="47"/>
        <v>64.138780460903533</v>
      </c>
      <c r="M118" s="103">
        <f t="shared" si="47"/>
        <v>91.444911946958172</v>
      </c>
    </row>
    <row r="119" spans="1:35" s="101" customFormat="1" ht="18" customHeight="1">
      <c r="A119" s="16">
        <v>2038</v>
      </c>
      <c r="B119" s="103">
        <f t="shared" ref="B119:M119" si="48">B$2*B51</f>
        <v>74.253705014254493</v>
      </c>
      <c r="C119" s="103">
        <f t="shared" si="48"/>
        <v>52.358868318332497</v>
      </c>
      <c r="D119" s="103">
        <f t="shared" si="48"/>
        <v>63.043049582683835</v>
      </c>
      <c r="E119" s="103">
        <f t="shared" si="48"/>
        <v>64.934539107683051</v>
      </c>
      <c r="F119" s="103">
        <f t="shared" si="48"/>
        <v>69.919995930022338</v>
      </c>
      <c r="G119" s="103">
        <f t="shared" si="48"/>
        <v>72.32398960568301</v>
      </c>
      <c r="H119" s="103">
        <f t="shared" si="48"/>
        <v>80.935182849936822</v>
      </c>
      <c r="I119" s="103">
        <f t="shared" si="48"/>
        <v>-5.1839275867133789</v>
      </c>
      <c r="J119" s="103">
        <f t="shared" si="48"/>
        <v>74.068490174749456</v>
      </c>
      <c r="K119" s="103">
        <f t="shared" si="48"/>
        <v>78.731613214735404</v>
      </c>
      <c r="L119" s="103">
        <f t="shared" si="48"/>
        <v>64.635502538663715</v>
      </c>
      <c r="M119" s="103">
        <f t="shared" si="48"/>
        <v>91.976659367512823</v>
      </c>
    </row>
    <row r="120" spans="1:35" s="101" customFormat="1" ht="18" customHeight="1">
      <c r="A120" s="16">
        <v>2039</v>
      </c>
      <c r="B120" s="103">
        <f t="shared" ref="B120:M122" si="49">B$2*B52</f>
        <v>75.747918141036195</v>
      </c>
      <c r="C120" s="103">
        <f t="shared" si="49"/>
        <v>55.302595744729103</v>
      </c>
      <c r="D120" s="103">
        <f t="shared" si="49"/>
        <v>64.061626365719903</v>
      </c>
      <c r="E120" s="103">
        <f t="shared" si="49"/>
        <v>65.100106496143411</v>
      </c>
      <c r="F120" s="103">
        <f t="shared" si="49"/>
        <v>72.082040785884487</v>
      </c>
      <c r="G120" s="103">
        <f t="shared" si="49"/>
        <v>73.488472153050125</v>
      </c>
      <c r="H120" s="103">
        <f t="shared" si="49"/>
        <v>82.905170239596316</v>
      </c>
      <c r="I120" s="103">
        <f t="shared" si="49"/>
        <v>-5.8466318090196667</v>
      </c>
      <c r="J120" s="103">
        <f t="shared" si="49"/>
        <v>75.930439263577739</v>
      </c>
      <c r="K120" s="103">
        <f t="shared" si="49"/>
        <v>84.283918300511175</v>
      </c>
      <c r="L120" s="103">
        <f t="shared" si="49"/>
        <v>65.132224616423898</v>
      </c>
      <c r="M120" s="103">
        <f t="shared" si="49"/>
        <v>92.508406788067475</v>
      </c>
    </row>
    <row r="121" spans="1:35" s="101" customFormat="1" ht="18" customHeight="1">
      <c r="A121" s="16">
        <v>2040</v>
      </c>
      <c r="B121" s="103">
        <f t="shared" si="49"/>
        <v>77.242131267817868</v>
      </c>
      <c r="C121" s="103">
        <f t="shared" si="49"/>
        <v>58.246323171125717</v>
      </c>
      <c r="D121" s="103">
        <f t="shared" si="49"/>
        <v>65.08020314875597</v>
      </c>
      <c r="E121" s="103">
        <f t="shared" si="49"/>
        <v>65.2656738846038</v>
      </c>
      <c r="F121" s="103">
        <f t="shared" si="49"/>
        <v>74.244085641746636</v>
      </c>
      <c r="G121" s="103">
        <f t="shared" si="49"/>
        <v>74.65295470041724</v>
      </c>
      <c r="H121" s="103">
        <f t="shared" si="49"/>
        <v>84.875157629255824</v>
      </c>
      <c r="I121" s="103">
        <f t="shared" si="49"/>
        <v>-6.5093360313259545</v>
      </c>
      <c r="J121" s="103">
        <f t="shared" si="49"/>
        <v>77.79238835240605</v>
      </c>
      <c r="K121" s="103">
        <f t="shared" si="49"/>
        <v>89.836223386286946</v>
      </c>
      <c r="L121" s="103">
        <f t="shared" si="49"/>
        <v>65.62894669418408</v>
      </c>
      <c r="M121" s="103">
        <f t="shared" si="49"/>
        <v>93.040154208622127</v>
      </c>
    </row>
    <row r="122" spans="1:35" s="101" customFormat="1" ht="18" customHeight="1">
      <c r="A122" s="16">
        <v>2041</v>
      </c>
      <c r="B122" s="103">
        <f t="shared" si="49"/>
        <v>78.73634439459957</v>
      </c>
      <c r="C122" s="103">
        <f t="shared" si="49"/>
        <v>61.19005059752233</v>
      </c>
      <c r="D122" s="103">
        <f t="shared" si="49"/>
        <v>66.098779931792038</v>
      </c>
      <c r="E122" s="103">
        <f t="shared" si="49"/>
        <v>65.431241273064188</v>
      </c>
      <c r="F122" s="103">
        <f t="shared" si="49"/>
        <v>76.406130497608785</v>
      </c>
      <c r="G122" s="103">
        <f t="shared" si="49"/>
        <v>75.817437247784355</v>
      </c>
      <c r="H122" s="103">
        <f t="shared" si="49"/>
        <v>86.845145018915332</v>
      </c>
      <c r="I122" s="103">
        <f t="shared" si="49"/>
        <v>-7.1720402536322423</v>
      </c>
      <c r="J122" s="103">
        <f t="shared" si="49"/>
        <v>79.654337441234333</v>
      </c>
      <c r="K122" s="103">
        <f t="shared" si="49"/>
        <v>95.388528472062717</v>
      </c>
      <c r="L122" s="103">
        <f t="shared" si="49"/>
        <v>66.125668771944277</v>
      </c>
      <c r="M122" s="103">
        <f t="shared" si="49"/>
        <v>93.571901629176779</v>
      </c>
    </row>
    <row r="123" spans="1:35" s="101" customFormat="1" ht="18" customHeight="1">
      <c r="A123" s="16">
        <v>2042</v>
      </c>
      <c r="B123" s="103">
        <f t="shared" ref="B123:M123" si="50">B$2*B55</f>
        <v>80.230557521381243</v>
      </c>
      <c r="C123" s="103">
        <f t="shared" si="50"/>
        <v>64.133778023918936</v>
      </c>
      <c r="D123" s="103">
        <f t="shared" si="50"/>
        <v>67.117356714828119</v>
      </c>
      <c r="E123" s="103">
        <f t="shared" si="50"/>
        <v>65.596808661524577</v>
      </c>
      <c r="F123" s="103">
        <f t="shared" si="50"/>
        <v>78.568175353470934</v>
      </c>
      <c r="G123" s="103">
        <f t="shared" si="50"/>
        <v>76.98191979515147</v>
      </c>
      <c r="H123" s="103">
        <f t="shared" si="50"/>
        <v>88.815132408574812</v>
      </c>
      <c r="I123" s="103">
        <f t="shared" si="50"/>
        <v>-7.8347444759385292</v>
      </c>
      <c r="J123" s="103">
        <f t="shared" si="50"/>
        <v>81.516286530062615</v>
      </c>
      <c r="K123" s="103">
        <f t="shared" si="50"/>
        <v>100.94083355783849</v>
      </c>
      <c r="L123" s="103">
        <f t="shared" si="50"/>
        <v>66.622390849704445</v>
      </c>
      <c r="M123" s="103">
        <f t="shared" si="50"/>
        <v>94.103649049731445</v>
      </c>
    </row>
    <row r="124" spans="1:35" s="101" customFormat="1" ht="18" customHeight="1">
      <c r="A124" s="16">
        <v>2043</v>
      </c>
      <c r="B124" s="103">
        <f t="shared" ref="B124:M124" si="51">B$2*B56</f>
        <v>81.724770648162931</v>
      </c>
      <c r="C124" s="103">
        <f t="shared" si="51"/>
        <v>67.077505450315542</v>
      </c>
      <c r="D124" s="103">
        <f t="shared" si="51"/>
        <v>68.135933497864187</v>
      </c>
      <c r="E124" s="103">
        <f t="shared" si="51"/>
        <v>65.762376049984951</v>
      </c>
      <c r="F124" s="103">
        <f t="shared" si="51"/>
        <v>80.730220209333083</v>
      </c>
      <c r="G124" s="103">
        <f t="shared" si="51"/>
        <v>78.146402342518584</v>
      </c>
      <c r="H124" s="103">
        <f t="shared" si="51"/>
        <v>90.785119798234319</v>
      </c>
      <c r="I124" s="103">
        <f t="shared" si="51"/>
        <v>-8.497448698244817</v>
      </c>
      <c r="J124" s="103">
        <f t="shared" si="51"/>
        <v>83.378235618890912</v>
      </c>
      <c r="K124" s="103">
        <f t="shared" si="51"/>
        <v>106.49313864361426</v>
      </c>
      <c r="L124" s="103">
        <f t="shared" si="51"/>
        <v>67.119112927464627</v>
      </c>
      <c r="M124" s="103">
        <f t="shared" si="51"/>
        <v>94.635396470286096</v>
      </c>
    </row>
    <row r="125" spans="1:35" s="101" customFormat="1" ht="18" customHeight="1">
      <c r="A125" s="16">
        <v>2044</v>
      </c>
      <c r="B125" s="103">
        <f t="shared" ref="B125:M126" si="52">B$2*B57</f>
        <v>83.218983774944604</v>
      </c>
      <c r="C125" s="103">
        <f t="shared" si="52"/>
        <v>70.021232876712148</v>
      </c>
      <c r="D125" s="103">
        <f t="shared" si="52"/>
        <v>69.154510280900254</v>
      </c>
      <c r="E125" s="103">
        <f t="shared" si="52"/>
        <v>65.92794343844534</v>
      </c>
      <c r="F125" s="103">
        <f t="shared" si="52"/>
        <v>82.892265065195232</v>
      </c>
      <c r="G125" s="103">
        <f t="shared" si="52"/>
        <v>79.310884889885713</v>
      </c>
      <c r="H125" s="103">
        <f t="shared" si="52"/>
        <v>92.755107187893827</v>
      </c>
      <c r="I125" s="103">
        <f t="shared" si="52"/>
        <v>-9.1601529205511039</v>
      </c>
      <c r="J125" s="103">
        <f t="shared" si="52"/>
        <v>85.240184707719209</v>
      </c>
      <c r="K125" s="103">
        <f t="shared" si="52"/>
        <v>112.04544372939003</v>
      </c>
      <c r="L125" s="103">
        <f t="shared" si="52"/>
        <v>67.615835005224824</v>
      </c>
      <c r="M125" s="103">
        <f t="shared" si="52"/>
        <v>95.167143890840748</v>
      </c>
    </row>
    <row r="126" spans="1:35" s="13" customFormat="1">
      <c r="A126" s="16">
        <v>2045</v>
      </c>
      <c r="B126" s="103">
        <f t="shared" ref="B126:M126" si="53">B$2*B58</f>
        <v>84.713196901726306</v>
      </c>
      <c r="C126" s="103">
        <f t="shared" si="53"/>
        <v>70.021232876712318</v>
      </c>
      <c r="D126" s="103">
        <f t="shared" si="52"/>
        <v>70.173087063936322</v>
      </c>
      <c r="E126" s="103">
        <f t="shared" si="53"/>
        <v>66.093510826905728</v>
      </c>
      <c r="F126" s="103">
        <f t="shared" si="53"/>
        <v>85.054309921056927</v>
      </c>
      <c r="G126" s="103">
        <f t="shared" si="53"/>
        <v>80.475367437252856</v>
      </c>
      <c r="H126" s="103">
        <f t="shared" si="53"/>
        <v>94.725094577553492</v>
      </c>
      <c r="I126" s="103">
        <f t="shared" si="53"/>
        <v>-9.8228571428571421</v>
      </c>
      <c r="J126" s="103">
        <f t="shared" si="53"/>
        <v>87.102133796547662</v>
      </c>
      <c r="K126" s="103">
        <f t="shared" si="53"/>
        <v>117.59774881516587</v>
      </c>
      <c r="L126" s="103">
        <f t="shared" si="53"/>
        <v>68.112557082984921</v>
      </c>
      <c r="M126" s="103">
        <f t="shared" si="53"/>
        <v>95.6988913113954</v>
      </c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</row>
    <row r="127" spans="1:35" s="13" customFormat="1" ht="26">
      <c r="B127" s="110"/>
      <c r="C127" s="110"/>
      <c r="D127" s="110"/>
      <c r="E127" s="110"/>
      <c r="F127" s="110"/>
      <c r="G127" s="110"/>
      <c r="H127" s="110"/>
      <c r="I127" s="110"/>
      <c r="J127" s="110"/>
      <c r="K127" s="110"/>
      <c r="L127" s="301" t="s">
        <v>3</v>
      </c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</row>
    <row r="128" spans="1:35" s="13" customFormat="1" ht="21">
      <c r="B128" s="110"/>
      <c r="C128" s="110"/>
      <c r="D128" s="110"/>
      <c r="E128" s="110"/>
      <c r="F128" s="293" t="s">
        <v>0</v>
      </c>
      <c r="G128" s="110"/>
      <c r="H128" s="110"/>
      <c r="I128" s="110"/>
      <c r="J128" s="110"/>
      <c r="K128" s="110"/>
      <c r="L128" s="299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</row>
    <row r="129" spans="1:35" s="13" customFormat="1">
      <c r="A129" s="15"/>
      <c r="B129" s="109" t="s">
        <v>77</v>
      </c>
      <c r="C129" s="102"/>
      <c r="D129" s="31" t="s">
        <v>95</v>
      </c>
      <c r="E129" s="111"/>
      <c r="F129" s="300" t="s">
        <v>1</v>
      </c>
      <c r="G129" s="300" t="s">
        <v>2</v>
      </c>
      <c r="H129" s="103"/>
      <c r="I129" s="103"/>
      <c r="J129" s="103"/>
      <c r="K129" s="103"/>
      <c r="L129" s="103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</row>
    <row r="130" spans="1:35" s="13" customFormat="1">
      <c r="A130" s="16">
        <v>1990</v>
      </c>
      <c r="B130" s="104">
        <f>SUM(B71:M71)</f>
        <v>271.35967761801135</v>
      </c>
      <c r="C130" s="29">
        <v>1990</v>
      </c>
      <c r="D130" s="104">
        <f>B130/$B$160</f>
        <v>0.50002501878679129</v>
      </c>
      <c r="E130" s="29">
        <v>1990</v>
      </c>
      <c r="F130" s="294">
        <f>D130</f>
        <v>0.50002501878679129</v>
      </c>
      <c r="G130" s="294"/>
      <c r="H130" s="103"/>
      <c r="I130" s="103"/>
      <c r="J130" s="103"/>
      <c r="K130" s="103"/>
      <c r="L130" s="103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</row>
    <row r="131" spans="1:35" s="13" customFormat="1">
      <c r="A131" s="16">
        <v>1991</v>
      </c>
      <c r="B131" s="104">
        <f t="shared" ref="B131:B185" si="54">SUM(B72:M72)</f>
        <v>300.13579282655616</v>
      </c>
      <c r="C131" s="29">
        <v>1991</v>
      </c>
      <c r="D131" s="104">
        <f t="shared" ref="D131:D169" si="55">B131/$B$160</f>
        <v>0.55304976319269505</v>
      </c>
      <c r="E131" s="29">
        <v>1991</v>
      </c>
      <c r="F131" s="294">
        <f t="shared" ref="F131:F160" si="56">D131</f>
        <v>0.55304976319269505</v>
      </c>
      <c r="G131" s="294"/>
      <c r="H131" s="103"/>
      <c r="I131" s="103"/>
      <c r="J131" s="103"/>
      <c r="K131" s="103"/>
      <c r="L131" s="103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</row>
    <row r="132" spans="1:35" s="13" customFormat="1">
      <c r="A132" s="16">
        <v>1992</v>
      </c>
      <c r="B132" s="104">
        <f t="shared" si="54"/>
        <v>296.46577614646492</v>
      </c>
      <c r="C132" s="29">
        <v>1992</v>
      </c>
      <c r="D132" s="104">
        <f t="shared" si="55"/>
        <v>0.54628715138714268</v>
      </c>
      <c r="E132" s="29">
        <v>1992</v>
      </c>
      <c r="F132" s="294">
        <f t="shared" si="56"/>
        <v>0.54628715138714268</v>
      </c>
      <c r="G132" s="294"/>
      <c r="H132" s="103"/>
      <c r="I132" s="103"/>
      <c r="J132" s="103"/>
      <c r="K132" s="103"/>
      <c r="L132" s="103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</row>
    <row r="133" spans="1:35" s="13" customFormat="1">
      <c r="A133" s="17">
        <v>1993</v>
      </c>
      <c r="B133" s="104">
        <f t="shared" si="54"/>
        <v>334.82833999576337</v>
      </c>
      <c r="C133" s="29">
        <v>1993</v>
      </c>
      <c r="D133" s="104">
        <f t="shared" si="55"/>
        <v>0.6169765105352526</v>
      </c>
      <c r="E133" s="29">
        <v>1993</v>
      </c>
      <c r="F133" s="294">
        <f t="shared" si="56"/>
        <v>0.6169765105352526</v>
      </c>
      <c r="G133" s="294"/>
      <c r="H133" s="103"/>
      <c r="I133" s="103"/>
      <c r="J133" s="103"/>
      <c r="K133" s="103"/>
      <c r="L133" s="103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</row>
    <row r="134" spans="1:35" s="13" customFormat="1">
      <c r="A134" s="16">
        <v>1994</v>
      </c>
      <c r="B134" s="104">
        <f t="shared" si="54"/>
        <v>296.33309756581565</v>
      </c>
      <c r="C134" s="29">
        <v>1994</v>
      </c>
      <c r="D134" s="104">
        <f t="shared" si="55"/>
        <v>0.54604266919154121</v>
      </c>
      <c r="E134" s="29">
        <v>1994</v>
      </c>
      <c r="F134" s="294">
        <f t="shared" si="56"/>
        <v>0.54604266919154121</v>
      </c>
      <c r="G134" s="294"/>
      <c r="H134" s="103"/>
      <c r="I134" s="103"/>
      <c r="J134" s="103"/>
      <c r="K134" s="103"/>
      <c r="L134" s="103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</row>
    <row r="135" spans="1:35" s="13" customFormat="1">
      <c r="A135" s="16">
        <v>1995</v>
      </c>
      <c r="B135" s="104">
        <f t="shared" si="54"/>
        <v>309.88255363274209</v>
      </c>
      <c r="C135" s="29">
        <v>1995</v>
      </c>
      <c r="D135" s="104">
        <f t="shared" si="55"/>
        <v>0.5710097795739203</v>
      </c>
      <c r="E135" s="29">
        <v>1995</v>
      </c>
      <c r="F135" s="294">
        <f t="shared" si="56"/>
        <v>0.5710097795739203</v>
      </c>
      <c r="G135" s="294"/>
      <c r="H135" s="103"/>
      <c r="I135" s="103"/>
      <c r="J135" s="103"/>
      <c r="K135" s="103"/>
      <c r="L135" s="103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</row>
    <row r="136" spans="1:35" s="13" customFormat="1">
      <c r="A136" s="16">
        <v>1996</v>
      </c>
      <c r="B136" s="104">
        <f t="shared" si="54"/>
        <v>331.23806817740433</v>
      </c>
      <c r="C136" s="29">
        <v>1996</v>
      </c>
      <c r="D136" s="104">
        <f t="shared" si="55"/>
        <v>0.61036084180663708</v>
      </c>
      <c r="E136" s="29">
        <v>1996</v>
      </c>
      <c r="F136" s="294">
        <f t="shared" si="56"/>
        <v>0.61036084180663708</v>
      </c>
      <c r="G136" s="294"/>
      <c r="H136" s="103"/>
      <c r="I136" s="103"/>
      <c r="J136" s="103"/>
      <c r="K136" s="103"/>
      <c r="L136" s="103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</row>
    <row r="137" spans="1:35" s="13" customFormat="1">
      <c r="A137" s="16">
        <v>1997</v>
      </c>
      <c r="B137" s="104">
        <f t="shared" si="54"/>
        <v>345.81724465390954</v>
      </c>
      <c r="C137" s="29">
        <v>1997</v>
      </c>
      <c r="D137" s="104">
        <f t="shared" si="55"/>
        <v>0.63722538209335722</v>
      </c>
      <c r="E137" s="29">
        <v>1997</v>
      </c>
      <c r="F137" s="294">
        <f t="shared" si="56"/>
        <v>0.63722538209335722</v>
      </c>
      <c r="G137" s="294"/>
      <c r="H137" s="103"/>
      <c r="I137" s="103"/>
      <c r="J137" s="103"/>
      <c r="K137" s="103"/>
      <c r="L137" s="103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</row>
    <row r="138" spans="1:35" s="13" customFormat="1">
      <c r="A138" s="16">
        <v>1998</v>
      </c>
      <c r="B138" s="104">
        <f t="shared" si="54"/>
        <v>333.80618343285471</v>
      </c>
      <c r="C138" s="29">
        <v>1998</v>
      </c>
      <c r="D138" s="104">
        <f t="shared" si="55"/>
        <v>0.61509301826750706</v>
      </c>
      <c r="E138" s="29">
        <v>1998</v>
      </c>
      <c r="F138" s="294">
        <f t="shared" si="56"/>
        <v>0.61509301826750706</v>
      </c>
      <c r="G138" s="294"/>
      <c r="H138" s="103"/>
      <c r="I138" s="103"/>
      <c r="J138" s="103"/>
      <c r="K138" s="103"/>
      <c r="L138" s="103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</row>
    <row r="139" spans="1:35" s="13" customFormat="1">
      <c r="A139" s="16">
        <v>1999</v>
      </c>
      <c r="B139" s="104">
        <f t="shared" si="54"/>
        <v>337.30861919113272</v>
      </c>
      <c r="C139" s="29">
        <v>1999</v>
      </c>
      <c r="D139" s="104">
        <f t="shared" si="55"/>
        <v>0.62154683455003445</v>
      </c>
      <c r="E139" s="29">
        <v>1999</v>
      </c>
      <c r="F139" s="294">
        <f t="shared" si="56"/>
        <v>0.62154683455003445</v>
      </c>
      <c r="G139" s="294"/>
      <c r="H139" s="103"/>
      <c r="I139" s="103"/>
      <c r="J139" s="103"/>
      <c r="K139" s="103"/>
      <c r="L139" s="103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</row>
    <row r="140" spans="1:35" s="13" customFormat="1">
      <c r="A140" s="114">
        <v>2000</v>
      </c>
      <c r="B140" s="104">
        <f t="shared" si="54"/>
        <v>377.52844237564091</v>
      </c>
      <c r="C140" s="29">
        <v>2000</v>
      </c>
      <c r="D140" s="104">
        <f t="shared" si="55"/>
        <v>0.69565850073407576</v>
      </c>
      <c r="E140" s="29">
        <v>2000</v>
      </c>
      <c r="F140" s="295">
        <f t="shared" si="56"/>
        <v>0.69565850073407576</v>
      </c>
      <c r="G140" s="294"/>
      <c r="H140" s="103"/>
      <c r="I140" s="103"/>
      <c r="J140" s="103"/>
      <c r="K140" s="103"/>
      <c r="L140" s="103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</row>
    <row r="141" spans="1:35" s="13" customFormat="1">
      <c r="A141" s="16">
        <v>2001</v>
      </c>
      <c r="B141" s="104">
        <f t="shared" si="54"/>
        <v>366.28412967930194</v>
      </c>
      <c r="C141" s="29">
        <v>2001</v>
      </c>
      <c r="D141" s="104">
        <f t="shared" si="55"/>
        <v>0.67493899768710475</v>
      </c>
      <c r="E141" s="29">
        <v>2001</v>
      </c>
      <c r="F141" s="294">
        <f t="shared" si="56"/>
        <v>0.67493899768710475</v>
      </c>
      <c r="G141" s="294"/>
      <c r="H141" s="103"/>
      <c r="I141" s="103"/>
      <c r="J141" s="103"/>
      <c r="K141" s="103"/>
      <c r="L141" s="103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</row>
    <row r="142" spans="1:35" s="13" customFormat="1">
      <c r="A142" s="16">
        <v>2002</v>
      </c>
      <c r="B142" s="104">
        <f t="shared" si="54"/>
        <v>396.25248120225626</v>
      </c>
      <c r="C142" s="29">
        <v>2002</v>
      </c>
      <c r="D142" s="104">
        <f t="shared" si="55"/>
        <v>0.73016063439013934</v>
      </c>
      <c r="E142" s="29">
        <v>2002</v>
      </c>
      <c r="F142" s="294">
        <f t="shared" si="56"/>
        <v>0.73016063439013934</v>
      </c>
      <c r="G142" s="294"/>
      <c r="H142" s="103"/>
      <c r="I142" s="103"/>
      <c r="J142" s="103"/>
      <c r="K142" s="103"/>
      <c r="L142" s="103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</row>
    <row r="143" spans="1:35" s="13" customFormat="1">
      <c r="A143" s="16">
        <v>2003</v>
      </c>
      <c r="B143" s="104">
        <f t="shared" si="54"/>
        <v>409.06419410805432</v>
      </c>
      <c r="C143" s="29">
        <v>2003</v>
      </c>
      <c r="D143" s="104">
        <f t="shared" si="55"/>
        <v>0.75376833116604181</v>
      </c>
      <c r="E143" s="29">
        <v>2003</v>
      </c>
      <c r="F143" s="294">
        <f t="shared" si="56"/>
        <v>0.75376833116604181</v>
      </c>
      <c r="G143" s="294"/>
      <c r="H143" s="103"/>
      <c r="I143" s="103"/>
      <c r="J143" s="103"/>
      <c r="K143" s="103"/>
      <c r="L143" s="103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</row>
    <row r="144" spans="1:35" s="13" customFormat="1">
      <c r="A144" s="16">
        <v>2004</v>
      </c>
      <c r="B144" s="104">
        <f t="shared" si="54"/>
        <v>417.31550141445086</v>
      </c>
      <c r="C144" s="29">
        <v>2004</v>
      </c>
      <c r="D144" s="104">
        <f t="shared" si="55"/>
        <v>0.76897272751229784</v>
      </c>
      <c r="E144" s="29">
        <v>2004</v>
      </c>
      <c r="F144" s="294">
        <f t="shared" si="56"/>
        <v>0.76897272751229784</v>
      </c>
      <c r="G144" s="294"/>
      <c r="H144" s="103"/>
      <c r="I144" s="103"/>
      <c r="J144" s="103"/>
      <c r="K144" s="103"/>
      <c r="L144" s="103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</row>
    <row r="145" spans="1:35" s="13" customFormat="1">
      <c r="A145" s="16">
        <v>2005</v>
      </c>
      <c r="B145" s="104">
        <f t="shared" si="54"/>
        <v>414.23161915148842</v>
      </c>
      <c r="C145" s="29">
        <v>2005</v>
      </c>
      <c r="D145" s="104">
        <f t="shared" si="55"/>
        <v>0.76329016516548998</v>
      </c>
      <c r="E145" s="29">
        <v>2005</v>
      </c>
      <c r="F145" s="294">
        <f t="shared" si="56"/>
        <v>0.76329016516548998</v>
      </c>
      <c r="G145" s="294"/>
      <c r="H145" s="103"/>
      <c r="I145" s="103"/>
      <c r="J145" s="103"/>
      <c r="K145" s="103"/>
      <c r="L145" s="103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</row>
    <row r="146" spans="1:35" s="13" customFormat="1">
      <c r="A146" s="16">
        <v>2006</v>
      </c>
      <c r="B146" s="104">
        <f t="shared" si="54"/>
        <v>429.84575889238147</v>
      </c>
      <c r="C146" s="29">
        <v>2006</v>
      </c>
      <c r="D146" s="104">
        <f t="shared" si="55"/>
        <v>0.7920617961823504</v>
      </c>
      <c r="E146" s="29">
        <v>2006</v>
      </c>
      <c r="F146" s="294">
        <f t="shared" si="56"/>
        <v>0.7920617961823504</v>
      </c>
      <c r="G146" s="294"/>
      <c r="H146" s="110"/>
      <c r="I146" s="103"/>
      <c r="J146" s="103"/>
      <c r="K146" s="103"/>
      <c r="L146" s="103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</row>
    <row r="147" spans="1:35" s="13" customFormat="1">
      <c r="A147" s="16">
        <v>2007</v>
      </c>
      <c r="B147" s="104">
        <f t="shared" si="54"/>
        <v>433.92150476137942</v>
      </c>
      <c r="C147" s="29">
        <v>2007</v>
      </c>
      <c r="D147" s="104">
        <f t="shared" si="55"/>
        <v>0.7995720310212372</v>
      </c>
      <c r="E147" s="29">
        <v>2007</v>
      </c>
      <c r="F147" s="294">
        <f t="shared" si="56"/>
        <v>0.7995720310212372</v>
      </c>
      <c r="G147" s="294"/>
      <c r="H147" s="105"/>
      <c r="I147" s="105"/>
      <c r="J147" s="105"/>
      <c r="K147" s="105"/>
      <c r="L147" s="105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</row>
    <row r="148" spans="1:35" s="13" customFormat="1">
      <c r="A148" s="16">
        <v>2008</v>
      </c>
      <c r="B148" s="104">
        <f t="shared" si="54"/>
        <v>440.76009823970639</v>
      </c>
      <c r="C148" s="29">
        <v>2008</v>
      </c>
      <c r="D148" s="104">
        <f t="shared" si="55"/>
        <v>0.81217326884143104</v>
      </c>
      <c r="E148" s="29">
        <v>2008</v>
      </c>
      <c r="F148" s="294">
        <f t="shared" si="56"/>
        <v>0.81217326884143104</v>
      </c>
      <c r="G148" s="296"/>
      <c r="H148" s="113"/>
      <c r="I148" s="103"/>
      <c r="J148" s="103"/>
      <c r="K148" s="103"/>
      <c r="L148" s="103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</row>
    <row r="149" spans="1:35" s="13" customFormat="1">
      <c r="A149" s="16">
        <v>2009</v>
      </c>
      <c r="B149" s="104">
        <f t="shared" si="54"/>
        <v>431.86501351492433</v>
      </c>
      <c r="C149" s="29">
        <v>2009</v>
      </c>
      <c r="D149" s="104">
        <f t="shared" si="55"/>
        <v>0.79578260628735653</v>
      </c>
      <c r="E149" s="29">
        <v>2009</v>
      </c>
      <c r="F149" s="294">
        <f t="shared" si="56"/>
        <v>0.79578260628735653</v>
      </c>
      <c r="G149" s="294"/>
      <c r="H149" s="106"/>
      <c r="I149" s="106"/>
      <c r="J149" s="108"/>
      <c r="K149" s="103"/>
      <c r="L149" s="103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</row>
    <row r="150" spans="1:35" s="13" customFormat="1">
      <c r="A150" s="16">
        <v>2010</v>
      </c>
      <c r="B150" s="104">
        <f t="shared" si="54"/>
        <v>465.05201882305323</v>
      </c>
      <c r="C150" s="29">
        <v>2010</v>
      </c>
      <c r="D150" s="104">
        <f t="shared" si="55"/>
        <v>0.85693514412326188</v>
      </c>
      <c r="E150" s="29">
        <v>2010</v>
      </c>
      <c r="F150" s="294">
        <f t="shared" si="56"/>
        <v>0.85693514412326188</v>
      </c>
      <c r="G150" s="294"/>
      <c r="H150" s="106"/>
      <c r="I150" s="107"/>
      <c r="J150" s="108"/>
      <c r="K150" s="103"/>
      <c r="L150" s="103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</row>
    <row r="151" spans="1:35" s="13" customFormat="1">
      <c r="A151" s="16">
        <v>2011</v>
      </c>
      <c r="B151" s="104">
        <f t="shared" si="54"/>
        <v>463.2296502099598</v>
      </c>
      <c r="C151" s="29">
        <v>2011</v>
      </c>
      <c r="D151" s="104">
        <f t="shared" si="55"/>
        <v>0.85357712900473992</v>
      </c>
      <c r="E151" s="29">
        <v>2011</v>
      </c>
      <c r="F151" s="294">
        <f t="shared" si="56"/>
        <v>0.85357712900473992</v>
      </c>
      <c r="G151" s="294"/>
      <c r="H151" s="106"/>
      <c r="I151" s="107"/>
      <c r="J151" s="108"/>
      <c r="K151" s="103"/>
      <c r="L151" s="103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</row>
    <row r="152" spans="1:35" s="13" customFormat="1">
      <c r="A152" s="18">
        <v>2012</v>
      </c>
      <c r="B152" s="104">
        <f t="shared" si="54"/>
        <v>485.39944084166927</v>
      </c>
      <c r="C152" s="29">
        <v>2012</v>
      </c>
      <c r="D152" s="104">
        <f t="shared" si="55"/>
        <v>0.89442862939870993</v>
      </c>
      <c r="E152" s="29">
        <v>2012</v>
      </c>
      <c r="F152" s="294">
        <f t="shared" si="56"/>
        <v>0.89442862939870993</v>
      </c>
      <c r="G152" s="294"/>
      <c r="H152" s="110"/>
      <c r="I152" s="110"/>
      <c r="J152" s="110"/>
      <c r="K152" s="110"/>
      <c r="L152" s="110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</row>
    <row r="153" spans="1:35" s="13" customFormat="1">
      <c r="A153" s="18">
        <v>2013</v>
      </c>
      <c r="B153" s="104">
        <f t="shared" si="54"/>
        <v>481.84373446436126</v>
      </c>
      <c r="C153" s="29">
        <v>2013</v>
      </c>
      <c r="D153" s="104">
        <f t="shared" si="55"/>
        <v>0.88787665320342368</v>
      </c>
      <c r="E153" s="29">
        <v>2013</v>
      </c>
      <c r="F153" s="294">
        <f t="shared" si="56"/>
        <v>0.88787665320342368</v>
      </c>
      <c r="G153" s="294"/>
      <c r="H153" s="110"/>
      <c r="I153" s="110"/>
      <c r="J153" s="110"/>
      <c r="K153" s="110"/>
      <c r="L153" s="110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</row>
    <row r="154" spans="1:35" s="13" customFormat="1">
      <c r="A154" s="19">
        <v>2014</v>
      </c>
      <c r="B154" s="104">
        <f t="shared" si="54"/>
        <v>481.49752559543305</v>
      </c>
      <c r="C154" s="29">
        <v>2014</v>
      </c>
      <c r="D154" s="104">
        <f t="shared" si="55"/>
        <v>0.88723870618893153</v>
      </c>
      <c r="E154" s="29">
        <v>2014</v>
      </c>
      <c r="F154" s="294">
        <f t="shared" si="56"/>
        <v>0.88723870618893153</v>
      </c>
      <c r="G154" s="294"/>
      <c r="H154" s="105"/>
      <c r="I154" s="115"/>
      <c r="J154" s="110"/>
      <c r="K154" s="110"/>
      <c r="L154" s="110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</row>
    <row r="155" spans="1:35" s="13" customFormat="1">
      <c r="A155" s="15">
        <v>2015</v>
      </c>
      <c r="B155" s="104">
        <f t="shared" si="54"/>
        <v>468.55647047611609</v>
      </c>
      <c r="C155" s="29">
        <v>2015</v>
      </c>
      <c r="D155" s="104">
        <f t="shared" si="55"/>
        <v>0.86339267502483841</v>
      </c>
      <c r="E155" s="29">
        <v>2015</v>
      </c>
      <c r="F155" s="294">
        <f t="shared" si="56"/>
        <v>0.86339267502483841</v>
      </c>
      <c r="G155" s="294"/>
      <c r="H155" s="105"/>
      <c r="I155" s="105"/>
      <c r="J155" s="103"/>
      <c r="K155" s="103"/>
      <c r="L155" s="103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</row>
    <row r="156" spans="1:35" s="13" customFormat="1">
      <c r="A156" s="15">
        <v>2016</v>
      </c>
      <c r="B156" s="104">
        <f t="shared" si="54"/>
        <v>471.02115469680302</v>
      </c>
      <c r="C156" s="29">
        <v>2016</v>
      </c>
      <c r="D156" s="104">
        <f t="shared" si="55"/>
        <v>0.86793426272338847</v>
      </c>
      <c r="E156" s="29">
        <v>2016</v>
      </c>
      <c r="F156" s="294">
        <f t="shared" si="56"/>
        <v>0.86793426272338847</v>
      </c>
      <c r="G156" s="294"/>
      <c r="H156" s="105"/>
      <c r="I156" s="105"/>
      <c r="J156" s="103"/>
      <c r="K156" s="103"/>
      <c r="L156" s="103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</row>
    <row r="157" spans="1:35" s="13" customFormat="1">
      <c r="A157" s="15">
        <v>2017</v>
      </c>
      <c r="B157" s="104">
        <f t="shared" si="54"/>
        <v>482.08948467137475</v>
      </c>
      <c r="C157" s="29">
        <v>2017</v>
      </c>
      <c r="D157" s="104">
        <f t="shared" si="55"/>
        <v>0.8883294885434323</v>
      </c>
      <c r="E157" s="29">
        <v>2017</v>
      </c>
      <c r="F157" s="294">
        <f t="shared" si="56"/>
        <v>0.8883294885434323</v>
      </c>
      <c r="G157" s="294"/>
      <c r="H157" s="103"/>
      <c r="I157" s="103"/>
      <c r="J157" s="103"/>
      <c r="K157" s="103"/>
      <c r="L157" s="103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</row>
    <row r="158" spans="1:35" s="13" customFormat="1">
      <c r="A158" s="15">
        <v>2018</v>
      </c>
      <c r="B158" s="104">
        <f t="shared" si="54"/>
        <v>498.85661256780031</v>
      </c>
      <c r="C158" s="29">
        <v>2018</v>
      </c>
      <c r="D158" s="104">
        <f t="shared" si="55"/>
        <v>0.91922569064318838</v>
      </c>
      <c r="E158" s="29">
        <v>2018</v>
      </c>
      <c r="F158" s="294">
        <f t="shared" si="56"/>
        <v>0.91922569064318838</v>
      </c>
      <c r="G158" s="294"/>
      <c r="H158" s="103"/>
      <c r="I158" s="103"/>
      <c r="J158" s="103"/>
      <c r="K158" s="103"/>
      <c r="L158" s="103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</row>
    <row r="159" spans="1:35" s="13" customFormat="1">
      <c r="A159" s="15">
        <v>2019</v>
      </c>
      <c r="B159" s="104">
        <f t="shared" si="54"/>
        <v>508.45260335525683</v>
      </c>
      <c r="C159" s="29">
        <v>2019</v>
      </c>
      <c r="D159" s="104">
        <f t="shared" si="55"/>
        <v>0.93690788836650019</v>
      </c>
      <c r="E159" s="29">
        <v>2019</v>
      </c>
      <c r="F159" s="294">
        <f t="shared" si="56"/>
        <v>0.93690788836650019</v>
      </c>
      <c r="G159" s="294"/>
      <c r="H159" s="103"/>
      <c r="I159" s="103"/>
      <c r="J159" s="103"/>
      <c r="K159" s="103"/>
      <c r="L159" s="103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</row>
    <row r="160" spans="1:35" s="13" customFormat="1">
      <c r="A160" s="15">
        <v>2020</v>
      </c>
      <c r="B160" s="104">
        <f t="shared" si="54"/>
        <v>542.69220023512071</v>
      </c>
      <c r="C160" s="29">
        <v>2020</v>
      </c>
      <c r="D160" s="104">
        <f t="shared" si="55"/>
        <v>1</v>
      </c>
      <c r="E160" s="29">
        <v>2020</v>
      </c>
      <c r="F160" s="294">
        <f t="shared" si="56"/>
        <v>1</v>
      </c>
      <c r="G160" s="294">
        <f>D160</f>
        <v>1</v>
      </c>
      <c r="H160" s="103"/>
      <c r="I160" s="103"/>
      <c r="J160" s="103"/>
      <c r="K160" s="103"/>
      <c r="L160" s="103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</row>
    <row r="161" spans="1:12">
      <c r="A161" s="15">
        <v>2021</v>
      </c>
      <c r="B161" s="104">
        <f t="shared" si="54"/>
        <v>540.42395089690308</v>
      </c>
      <c r="C161" s="29">
        <v>2021</v>
      </c>
      <c r="D161" s="104">
        <f t="shared" si="55"/>
        <v>0.99582037601197348</v>
      </c>
      <c r="E161" s="29">
        <v>2021</v>
      </c>
      <c r="F161" s="297"/>
      <c r="G161" s="294">
        <f>D161</f>
        <v>0.99582037601197348</v>
      </c>
      <c r="H161" s="103"/>
      <c r="I161" s="103"/>
      <c r="J161" s="103"/>
      <c r="K161" s="103"/>
      <c r="L161" s="103"/>
    </row>
    <row r="162" spans="1:12">
      <c r="A162" s="15">
        <v>2022</v>
      </c>
      <c r="B162" s="104">
        <f t="shared" si="54"/>
        <v>547.35304132440081</v>
      </c>
      <c r="C162" s="29">
        <v>2022</v>
      </c>
      <c r="D162" s="104">
        <f t="shared" si="55"/>
        <v>1.0085883694058266</v>
      </c>
      <c r="E162" s="29">
        <v>2022</v>
      </c>
      <c r="F162" s="297"/>
      <c r="G162" s="294">
        <f t="shared" ref="G162:G185" si="57">D162</f>
        <v>1.0085883694058266</v>
      </c>
      <c r="H162" s="103"/>
      <c r="I162" s="103"/>
      <c r="J162" s="103"/>
      <c r="K162" s="103"/>
      <c r="L162" s="103"/>
    </row>
    <row r="163" spans="1:12">
      <c r="A163" s="15">
        <v>2023</v>
      </c>
      <c r="B163" s="104">
        <f t="shared" si="54"/>
        <v>550.24821251171613</v>
      </c>
      <c r="C163" s="29">
        <v>2023</v>
      </c>
      <c r="D163" s="104">
        <f t="shared" si="55"/>
        <v>1.0139232004317029</v>
      </c>
      <c r="E163" s="29">
        <v>2023</v>
      </c>
      <c r="F163" s="297"/>
      <c r="G163" s="294">
        <f t="shared" si="57"/>
        <v>1.0139232004317029</v>
      </c>
      <c r="H163" s="103"/>
      <c r="I163" s="103"/>
      <c r="J163" s="103"/>
      <c r="K163" s="103"/>
      <c r="L163" s="103"/>
    </row>
    <row r="164" spans="1:12">
      <c r="A164" s="15">
        <v>2024</v>
      </c>
      <c r="B164" s="104">
        <f t="shared" si="54"/>
        <v>554.72687784920083</v>
      </c>
      <c r="C164" s="29">
        <v>2024</v>
      </c>
      <c r="D164" s="104">
        <f t="shared" si="55"/>
        <v>1.0221758809300485</v>
      </c>
      <c r="E164" s="29">
        <v>2024</v>
      </c>
      <c r="F164" s="297"/>
      <c r="G164" s="294">
        <f t="shared" si="57"/>
        <v>1.0221758809300485</v>
      </c>
      <c r="H164" s="103"/>
      <c r="I164" s="103"/>
      <c r="J164" s="103"/>
      <c r="K164" s="103"/>
      <c r="L164" s="103"/>
    </row>
    <row r="165" spans="1:12">
      <c r="A165" s="15">
        <v>2025</v>
      </c>
      <c r="B165" s="104">
        <f t="shared" si="54"/>
        <v>561.14289547689225</v>
      </c>
      <c r="C165" s="29">
        <v>2025</v>
      </c>
      <c r="D165" s="104">
        <f t="shared" si="55"/>
        <v>1.0339984529605877</v>
      </c>
      <c r="E165" s="29">
        <v>2025</v>
      </c>
      <c r="F165" s="294"/>
      <c r="G165" s="294">
        <f t="shared" si="57"/>
        <v>1.0339984529605877</v>
      </c>
    </row>
    <row r="166" spans="1:12">
      <c r="A166" s="15">
        <v>2026</v>
      </c>
      <c r="B166" s="104">
        <f t="shared" si="54"/>
        <v>569.82010519789674</v>
      </c>
      <c r="C166" s="29">
        <v>2026</v>
      </c>
      <c r="D166" s="104">
        <f t="shared" si="55"/>
        <v>1.0499876448399716</v>
      </c>
      <c r="E166" s="29">
        <v>2026</v>
      </c>
      <c r="F166" s="294"/>
      <c r="G166" s="294">
        <f t="shared" si="57"/>
        <v>1.0499876448399716</v>
      </c>
    </row>
    <row r="167" spans="1:12">
      <c r="A167" s="15">
        <v>2027</v>
      </c>
      <c r="B167" s="104">
        <f t="shared" si="54"/>
        <v>581.04806229689552</v>
      </c>
      <c r="C167" s="29">
        <v>2027</v>
      </c>
      <c r="D167" s="104">
        <f t="shared" si="55"/>
        <v>1.0706770099978535</v>
      </c>
      <c r="E167" s="29">
        <v>2027</v>
      </c>
      <c r="F167" s="294"/>
      <c r="G167" s="294">
        <f t="shared" si="57"/>
        <v>1.0706770099978535</v>
      </c>
    </row>
    <row r="168" spans="1:12">
      <c r="A168" s="15">
        <v>2028</v>
      </c>
      <c r="B168" s="104">
        <f t="shared" si="54"/>
        <v>595.08060094517396</v>
      </c>
      <c r="C168" s="29">
        <v>2028</v>
      </c>
      <c r="D168" s="104">
        <f t="shared" si="55"/>
        <v>1.0965342798134119</v>
      </c>
      <c r="E168" s="29">
        <v>2028</v>
      </c>
      <c r="F168" s="294"/>
      <c r="G168" s="294">
        <f t="shared" si="57"/>
        <v>1.0965342798134119</v>
      </c>
    </row>
    <row r="169" spans="1:12">
      <c r="A169" s="15">
        <v>2029</v>
      </c>
      <c r="B169" s="104">
        <f t="shared" si="54"/>
        <v>612.13748526724135</v>
      </c>
      <c r="C169" s="29">
        <v>2029</v>
      </c>
      <c r="D169" s="104">
        <f t="shared" si="55"/>
        <v>1.1279644059782572</v>
      </c>
      <c r="E169" s="29">
        <v>2029</v>
      </c>
      <c r="F169" s="294"/>
      <c r="G169" s="294">
        <f t="shared" si="57"/>
        <v>1.1279644059782572</v>
      </c>
    </row>
    <row r="170" spans="1:12">
      <c r="A170" s="15">
        <v>2030</v>
      </c>
      <c r="B170" s="104">
        <f t="shared" si="54"/>
        <v>632.40871637213399</v>
      </c>
      <c r="C170" s="29">
        <v>2030</v>
      </c>
      <c r="D170" s="104">
        <f>B170/$B$160</f>
        <v>1.1653174969128794</v>
      </c>
      <c r="E170" s="29">
        <v>2030</v>
      </c>
      <c r="F170" s="294"/>
      <c r="G170" s="294">
        <f t="shared" si="57"/>
        <v>1.1653174969128794</v>
      </c>
    </row>
    <row r="171" spans="1:12">
      <c r="A171" s="15">
        <v>2031</v>
      </c>
      <c r="B171" s="104">
        <f t="shared" si="54"/>
        <v>651.10733534031112</v>
      </c>
      <c r="C171" s="29">
        <v>2031</v>
      </c>
      <c r="D171" s="104">
        <f t="shared" ref="D171:D184" si="58">B171/$B$160</f>
        <v>1.199772790281894</v>
      </c>
      <c r="E171" s="29">
        <v>2031</v>
      </c>
      <c r="F171" s="294"/>
      <c r="G171" s="294">
        <f t="shared" si="57"/>
        <v>1.199772790281894</v>
      </c>
    </row>
    <row r="172" spans="1:12">
      <c r="A172" s="15">
        <v>2032</v>
      </c>
      <c r="B172" s="104">
        <f t="shared" si="54"/>
        <v>669.80595430848723</v>
      </c>
      <c r="C172" s="29">
        <v>2032</v>
      </c>
      <c r="D172" s="104">
        <f t="shared" si="58"/>
        <v>1.2342280836509067</v>
      </c>
      <c r="E172" s="29">
        <v>2032</v>
      </c>
      <c r="F172" s="294"/>
      <c r="G172" s="294">
        <f t="shared" si="57"/>
        <v>1.2342280836509067</v>
      </c>
    </row>
    <row r="173" spans="1:12">
      <c r="A173" s="15">
        <v>2033</v>
      </c>
      <c r="B173" s="104">
        <f t="shared" si="54"/>
        <v>688.50457327666334</v>
      </c>
      <c r="C173" s="29">
        <v>2033</v>
      </c>
      <c r="D173" s="104">
        <f t="shared" si="58"/>
        <v>1.2686833770199195</v>
      </c>
      <c r="E173" s="29">
        <v>2033</v>
      </c>
      <c r="F173" s="294"/>
      <c r="G173" s="294">
        <f t="shared" si="57"/>
        <v>1.2686833770199195</v>
      </c>
    </row>
    <row r="174" spans="1:12">
      <c r="A174" s="15">
        <v>2034</v>
      </c>
      <c r="B174" s="104">
        <f t="shared" si="54"/>
        <v>707.20319224483944</v>
      </c>
      <c r="C174" s="29">
        <v>2034</v>
      </c>
      <c r="D174" s="104">
        <f t="shared" si="58"/>
        <v>1.3031386703889323</v>
      </c>
      <c r="E174" s="29">
        <v>2034</v>
      </c>
      <c r="F174" s="294"/>
      <c r="G174" s="294">
        <f t="shared" si="57"/>
        <v>1.3031386703889323</v>
      </c>
    </row>
    <row r="175" spans="1:12">
      <c r="A175" s="15">
        <v>2035</v>
      </c>
      <c r="B175" s="104">
        <f t="shared" si="54"/>
        <v>725.90181121301555</v>
      </c>
      <c r="C175" s="29">
        <v>2035</v>
      </c>
      <c r="D175" s="104">
        <f t="shared" si="58"/>
        <v>1.337593963757945</v>
      </c>
      <c r="E175" s="29">
        <v>2035</v>
      </c>
      <c r="F175" s="294"/>
      <c r="G175" s="294">
        <f t="shared" si="57"/>
        <v>1.337593963757945</v>
      </c>
    </row>
    <row r="176" spans="1:12">
      <c r="A176" s="15">
        <v>2036</v>
      </c>
      <c r="B176" s="104">
        <f t="shared" si="54"/>
        <v>744.60043018119177</v>
      </c>
      <c r="C176" s="29">
        <v>2036</v>
      </c>
      <c r="D176" s="104">
        <f t="shared" si="58"/>
        <v>1.372049257126958</v>
      </c>
      <c r="E176" s="29">
        <v>2036</v>
      </c>
      <c r="F176" s="294"/>
      <c r="G176" s="294">
        <f t="shared" si="57"/>
        <v>1.372049257126958</v>
      </c>
    </row>
    <row r="177" spans="1:7">
      <c r="A177" s="15">
        <v>2037</v>
      </c>
      <c r="B177" s="104">
        <f t="shared" si="54"/>
        <v>763.29904914936799</v>
      </c>
      <c r="C177" s="29">
        <v>2037</v>
      </c>
      <c r="D177" s="104">
        <f t="shared" si="58"/>
        <v>1.406504550495971</v>
      </c>
      <c r="E177" s="29">
        <v>2037</v>
      </c>
      <c r="F177" s="294"/>
      <c r="G177" s="294">
        <f t="shared" si="57"/>
        <v>1.406504550495971</v>
      </c>
    </row>
    <row r="178" spans="1:7">
      <c r="A178" s="15">
        <v>2038</v>
      </c>
      <c r="B178" s="104">
        <f t="shared" si="54"/>
        <v>781.99766811754398</v>
      </c>
      <c r="C178" s="29">
        <v>2038</v>
      </c>
      <c r="D178" s="104">
        <f t="shared" si="58"/>
        <v>1.4409598438649835</v>
      </c>
      <c r="E178" s="29">
        <v>2038</v>
      </c>
      <c r="F178" s="298"/>
      <c r="G178" s="294">
        <f t="shared" si="57"/>
        <v>1.4409598438649835</v>
      </c>
    </row>
    <row r="179" spans="1:7">
      <c r="A179" s="15">
        <v>2039</v>
      </c>
      <c r="B179" s="104">
        <f t="shared" si="54"/>
        <v>800.69628708572009</v>
      </c>
      <c r="C179" s="29">
        <v>2039</v>
      </c>
      <c r="D179" s="104">
        <f t="shared" si="58"/>
        <v>1.4754151372339965</v>
      </c>
      <c r="E179" s="29">
        <v>2039</v>
      </c>
      <c r="F179" s="294"/>
      <c r="G179" s="294">
        <f t="shared" si="57"/>
        <v>1.4754151372339965</v>
      </c>
    </row>
    <row r="180" spans="1:7">
      <c r="A180" s="15">
        <v>2040</v>
      </c>
      <c r="B180" s="104">
        <f t="shared" si="54"/>
        <v>819.39490605389619</v>
      </c>
      <c r="C180" s="29">
        <v>2040</v>
      </c>
      <c r="D180" s="104">
        <f t="shared" si="58"/>
        <v>1.5098704306030093</v>
      </c>
      <c r="E180" s="29">
        <v>2040</v>
      </c>
      <c r="F180" s="294"/>
      <c r="G180" s="294">
        <f t="shared" si="57"/>
        <v>1.5098704306030093</v>
      </c>
    </row>
    <row r="181" spans="1:7">
      <c r="A181" s="15">
        <v>2041</v>
      </c>
      <c r="B181" s="104">
        <f t="shared" si="54"/>
        <v>838.09352502207241</v>
      </c>
      <c r="C181" s="29">
        <v>2041</v>
      </c>
      <c r="D181" s="104">
        <f t="shared" si="58"/>
        <v>1.5443257239720223</v>
      </c>
      <c r="E181" s="29">
        <v>2041</v>
      </c>
      <c r="F181" s="294"/>
      <c r="G181" s="294">
        <f t="shared" si="57"/>
        <v>1.5443257239720223</v>
      </c>
    </row>
    <row r="182" spans="1:7">
      <c r="A182" s="15">
        <v>2042</v>
      </c>
      <c r="B182" s="104">
        <f t="shared" si="54"/>
        <v>856.79214399024841</v>
      </c>
      <c r="C182" s="29">
        <v>2042</v>
      </c>
      <c r="D182" s="104">
        <f t="shared" si="58"/>
        <v>1.5787810173410348</v>
      </c>
      <c r="E182" s="29">
        <v>2042</v>
      </c>
      <c r="F182" s="298"/>
      <c r="G182" s="294">
        <f t="shared" si="57"/>
        <v>1.5787810173410348</v>
      </c>
    </row>
    <row r="183" spans="1:7">
      <c r="A183" s="15">
        <v>2043</v>
      </c>
      <c r="B183" s="104">
        <f t="shared" si="54"/>
        <v>875.49076295842463</v>
      </c>
      <c r="C183" s="29">
        <v>2043</v>
      </c>
      <c r="D183" s="104">
        <f t="shared" si="58"/>
        <v>1.6132363107100478</v>
      </c>
      <c r="E183" s="29">
        <v>2043</v>
      </c>
      <c r="F183" s="294"/>
      <c r="G183" s="294">
        <f t="shared" si="57"/>
        <v>1.6132363107100478</v>
      </c>
    </row>
    <row r="184" spans="1:7">
      <c r="A184" s="15">
        <v>2044</v>
      </c>
      <c r="B184" s="104">
        <f t="shared" si="54"/>
        <v>894.18938192660073</v>
      </c>
      <c r="C184" s="29">
        <v>2044</v>
      </c>
      <c r="D184" s="104">
        <f t="shared" si="58"/>
        <v>1.6476916040790606</v>
      </c>
      <c r="E184" s="29">
        <v>2044</v>
      </c>
      <c r="F184" s="294"/>
      <c r="G184" s="294">
        <f t="shared" si="57"/>
        <v>1.6476916040790606</v>
      </c>
    </row>
    <row r="185" spans="1:7">
      <c r="A185" s="15">
        <v>2045</v>
      </c>
      <c r="B185" s="104">
        <f t="shared" si="54"/>
        <v>909.94427346838063</v>
      </c>
      <c r="C185" s="29">
        <v>2045</v>
      </c>
      <c r="D185" s="104">
        <f>B185/$B$160</f>
        <v>1.6767225935330348</v>
      </c>
      <c r="E185" s="29">
        <v>2045</v>
      </c>
      <c r="F185" s="294"/>
      <c r="G185" s="294">
        <f t="shared" si="57"/>
        <v>1.6767225935330348</v>
      </c>
    </row>
  </sheetData>
  <sheetCalcPr fullCalcOnLoad="1"/>
  <phoneticPr fontId="9" type="noConversion"/>
  <pageMargins left="0.75000000000000011" right="0.75000000000000011" top="1" bottom="1" header="0.5" footer="0.5"/>
  <pageSetup scale="43" orientation="landscape" horizontalDpi="4294967292" verticalDpi="4294967292"/>
  <drawing r:id="rId1"/>
  <extLst>
    <ext xmlns:mx="http://schemas.microsoft.com/office/mac/excel/2008/main" uri="http://schemas.microsoft.com/office/mac/excel/2008/main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Graphs</vt:lpstr>
      <vt:lpstr>SOFI</vt:lpstr>
    </vt:vector>
  </TitlesOfParts>
  <Manager/>
  <Company/>
  <LinksUpToDate>false</LinksUpToDate>
  <SharedDoc>false</SharedDoc>
  <HyperlinkBase/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Ted Gordon</dc:creator>
  <cp:keywords/>
  <dc:description/>
  <cp:lastModifiedBy>Elizabeth Florescu</cp:lastModifiedBy>
  <cp:lastPrinted>2022-04-07T11:13:54Z</cp:lastPrinted>
  <dcterms:created xsi:type="dcterms:W3CDTF">2015-06-10T13:24:41Z</dcterms:created>
  <dcterms:modified xsi:type="dcterms:W3CDTF">2022-04-07T11:18:28Z</dcterms:modified>
  <cp:category/>
</cp:coreProperties>
</file>